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26.26\Research\Yearly\Company Guide\Guide 2025\Industrial Sector\"/>
    </mc:Choice>
  </mc:AlternateContent>
  <xr:revisionPtr revIDLastSave="0" documentId="13_ncr:1_{E20A2EF5-529F-498C-BEF1-E869FE075A8F}" xr6:coauthVersionLast="36" xr6:coauthVersionMax="36" xr10:uidLastSave="{00000000-0000-0000-0000-000000000000}"/>
  <bookViews>
    <workbookView xWindow="0" yWindow="0" windowWidth="19200" windowHeight="10965" activeTab="1" xr2:uid="{00000000-000D-0000-FFFF-FFFF00000000}"/>
  </bookViews>
  <sheets>
    <sheet name="Annual Financial Data" sheetId="2" r:id="rId1"/>
    <sheet name="Financial Ratios" sheetId="3" r:id="rId2"/>
  </sheets>
  <calcPr calcId="191029"/>
</workbook>
</file>

<file path=xl/calcChain.xml><?xml version="1.0" encoding="utf-8"?>
<calcChain xmlns="http://schemas.openxmlformats.org/spreadsheetml/2006/main">
  <c r="C24" i="3" l="1"/>
  <c r="D24" i="3"/>
  <c r="E24" i="3"/>
  <c r="F24" i="3"/>
  <c r="G24" i="3"/>
  <c r="B24" i="3"/>
  <c r="F31" i="3" l="1"/>
  <c r="D20" i="3"/>
  <c r="D17" i="3"/>
  <c r="D21" i="3"/>
  <c r="B29" i="3" l="1"/>
  <c r="C29" i="3"/>
  <c r="D29" i="3"/>
  <c r="B30" i="3"/>
  <c r="C30" i="3"/>
  <c r="D30" i="3"/>
  <c r="B31" i="3"/>
  <c r="C31" i="3"/>
  <c r="D31" i="3"/>
  <c r="B23" i="3"/>
  <c r="C23" i="3"/>
  <c r="D23" i="3"/>
  <c r="G23" i="3"/>
  <c r="E23" i="3"/>
  <c r="B25" i="3"/>
  <c r="C25" i="3"/>
  <c r="D25" i="3"/>
  <c r="G25" i="3"/>
  <c r="E25" i="3"/>
  <c r="B26" i="3"/>
  <c r="C26" i="3"/>
  <c r="D26" i="3"/>
  <c r="G26" i="3"/>
  <c r="E26" i="3"/>
  <c r="B27" i="3"/>
  <c r="C27" i="3"/>
  <c r="D27" i="3"/>
  <c r="G27" i="3"/>
  <c r="B33" i="3"/>
  <c r="C33" i="3"/>
  <c r="D33" i="3"/>
  <c r="G33" i="3"/>
  <c r="E33" i="3"/>
  <c r="B34" i="3"/>
  <c r="C34" i="3"/>
  <c r="D34" i="3"/>
  <c r="G34" i="3"/>
  <c r="E34" i="3"/>
  <c r="C35" i="3"/>
  <c r="D35" i="3"/>
  <c r="B37" i="3"/>
  <c r="C37" i="3"/>
  <c r="D37" i="3"/>
  <c r="G37" i="3"/>
  <c r="E37" i="3"/>
  <c r="B38" i="3"/>
  <c r="B35" i="3" s="1"/>
  <c r="C38" i="3"/>
  <c r="D38" i="3"/>
  <c r="G38" i="3"/>
  <c r="G35" i="3" s="1"/>
  <c r="E38" i="3"/>
  <c r="E35" i="3" s="1"/>
  <c r="G31" i="3"/>
  <c r="C17" i="3"/>
  <c r="C18" i="3"/>
  <c r="D18" i="3"/>
  <c r="G18" i="3"/>
  <c r="E18" i="3"/>
  <c r="F18" i="3"/>
  <c r="C19" i="3"/>
  <c r="D19" i="3"/>
  <c r="G19" i="3"/>
  <c r="E19" i="3"/>
  <c r="F19" i="3"/>
  <c r="C20" i="3"/>
  <c r="C21" i="3"/>
  <c r="B18" i="3"/>
  <c r="B17" i="3"/>
  <c r="F23" i="3" l="1"/>
  <c r="F25" i="3"/>
  <c r="F26" i="3"/>
  <c r="G29" i="3"/>
  <c r="E29" i="3"/>
  <c r="F29" i="3"/>
  <c r="G30" i="3"/>
  <c r="E30" i="3"/>
  <c r="F30" i="3"/>
  <c r="F33" i="3"/>
  <c r="F34" i="3"/>
  <c r="F37" i="3"/>
  <c r="F38" i="3"/>
  <c r="F35" i="3" s="1"/>
  <c r="B21" i="3"/>
  <c r="B20" i="3"/>
  <c r="B19" i="3"/>
</calcChain>
</file>

<file path=xl/sharedStrings.xml><?xml version="1.0" encoding="utf-8"?>
<sst xmlns="http://schemas.openxmlformats.org/spreadsheetml/2006/main" count="278" uniqueCount="238">
  <si>
    <t>الأردنية لإنتاج الأدوية</t>
  </si>
  <si>
    <t>الحياة للصناعات الدوائية</t>
  </si>
  <si>
    <t>الشرق الاوسط للصناعات الدوائية والكيماوية والمستلزمات الطبية</t>
  </si>
  <si>
    <t>المركز العربي للصناعات الدوائية</t>
  </si>
  <si>
    <t>دار الدواء للتنمية والاستثمار</t>
  </si>
  <si>
    <t>فيلادلفيا لصناعة الأدوية</t>
  </si>
  <si>
    <t>DAR AL DAWA DEVELOPMENT &amp; INVESTMENT</t>
  </si>
  <si>
    <t>HAYAT PHARMACEUTICAL INDUSTRIES CO.</t>
  </si>
  <si>
    <t>ARAB CENTER FOR PHARM.&amp; CHEMICALS</t>
  </si>
  <si>
    <t>MIDDLE EAST PHARMA. &amp; CHMICAL IND. &amp; MEDICAL APPLIANCES</t>
  </si>
  <si>
    <t>THE JORDANIAN PHARMACEUTICAL MANUFACTURING</t>
  </si>
  <si>
    <t>Statement of financial position</t>
  </si>
  <si>
    <t>قائمة المركز المالي</t>
  </si>
  <si>
    <t>Income statement</t>
  </si>
  <si>
    <t>قائمة الدخل</t>
  </si>
  <si>
    <t>Statement of cash flows</t>
  </si>
  <si>
    <t>قائمة التدفقات النقدية</t>
  </si>
  <si>
    <t>Trading Information in the Regular Market</t>
  </si>
  <si>
    <t>معلومات التداول في السوق النظامي</t>
  </si>
  <si>
    <t>Par Value / Share (JD)</t>
  </si>
  <si>
    <t>(القيمة الاسمية للسهم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</si>
  <si>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</si>
  <si>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</si>
  <si>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</si>
  <si>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</si>
  <si>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</si>
  <si>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</si>
  <si>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</si>
  <si>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>-</t>
  </si>
  <si>
    <t xml:space="preserve">عدد الأسهم المكتتب بها </t>
  </si>
  <si>
    <t>Fiscal Year Ended</t>
  </si>
  <si>
    <t>تاريخ انتهاء السنة المالية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</si>
  <si>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</si>
  <si>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</si>
  <si>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</si>
  <si>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</si>
  <si>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</si>
  <si>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</si>
  <si>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Book Value Per Share (JD)</t>
  </si>
  <si>
    <t xml:space="preserve">القيمة الدفترية للسهم الواحد (دينار) </t>
  </si>
  <si>
    <t>Price Earnings Ratio (Times)</t>
  </si>
  <si>
    <t>(القيمة السوقية الى العائد (مرة</t>
  </si>
  <si>
    <t>Price to Book Value (Times)</t>
  </si>
  <si>
    <t>القيمة السوقية الى القيمة الدفترية (مرة)</t>
  </si>
  <si>
    <t>Gross Margin %</t>
  </si>
  <si>
    <t>اجمالي الربح من العمليات الى المبيعات %</t>
  </si>
  <si>
    <t>Margin Before Interest and Tax %</t>
  </si>
  <si>
    <t>صافي الربح قبل الفوائد والضريبة الى المبيعات %</t>
  </si>
  <si>
    <t xml:space="preserve">Profit Margin % 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</si>
  <si>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</si>
  <si>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</si>
  <si>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</si>
  <si>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</si>
  <si>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</si>
  <si>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</si>
  <si>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</si>
  <si>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</si>
  <si>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</si>
  <si>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Total Assets Turnover (Times )</t>
  </si>
  <si>
    <t>Fixed Assets Turnover (Times)</t>
  </si>
  <si>
    <t>Working Capital Turnover (Times)</t>
  </si>
  <si>
    <t>Current Ratio (Times)</t>
  </si>
  <si>
    <t>Working Capital (JD)</t>
  </si>
  <si>
    <t>صافي الربح الى المبيعات %</t>
  </si>
  <si>
    <t xml:space="preserve">معدل تغطية الفوائد (مرة) </t>
  </si>
  <si>
    <t xml:space="preserve">معدل دوران الموجودات (مرة) </t>
  </si>
  <si>
    <t xml:space="preserve">معدل دوران الموجودات الثابتة (مرة) </t>
  </si>
  <si>
    <t xml:space="preserve">معدل دوران رأس المال العامل (مرة) </t>
  </si>
  <si>
    <t xml:space="preserve">نسبة التداول (مرة) </t>
  </si>
  <si>
    <t xml:space="preserve">رأس المال العامل (دينار) </t>
  </si>
  <si>
    <t>موجودات مالية بالقيمة العادلة من خلال قائمة الدخل</t>
  </si>
  <si>
    <t>Financial assets at fair value through profit or loss</t>
  </si>
  <si>
    <t>الممتلكات والآلات والمعدات</t>
  </si>
  <si>
    <t>مشاريع تحت التنفيذ</t>
  </si>
  <si>
    <t>الاستثمارات العقارية</t>
  </si>
  <si>
    <t>الاستثمارات في الشركات التابعة والمشاريع المشتركة والشركات الحليفة</t>
  </si>
  <si>
    <t>موجودات غير ملموسة</t>
  </si>
  <si>
    <t>موجودات مالية بالقيمة العادلة من خلال الدخل الشامل الاخر</t>
  </si>
  <si>
    <t>الموجودات الضريبية المؤجلة</t>
  </si>
  <si>
    <t>الذمم التجارية والذمم الأخرى المدينة غير المتداولة</t>
  </si>
  <si>
    <t>موجودات غير متداولة أخرى</t>
  </si>
  <si>
    <t>إجمالي الموجودات غير المتداولة</t>
  </si>
  <si>
    <t>النقد في الصندوق ولدى البنوك</t>
  </si>
  <si>
    <t>ارصدة بنكية محتجزة</t>
  </si>
  <si>
    <t>الذمم التجارية والذمم الأخرى المدينة المتداولة</t>
  </si>
  <si>
    <t>الذمم المدينة المتداولة المستحقة من أطراف ذات علاقة</t>
  </si>
  <si>
    <t>المخزون</t>
  </si>
  <si>
    <t>قطع غيار</t>
  </si>
  <si>
    <t>موجودات متداولة أخرى</t>
  </si>
  <si>
    <t>المجموع</t>
  </si>
  <si>
    <t>موجودات محتفظ بها للبيع</t>
  </si>
  <si>
    <t>إجمالي الموجودات المتداولة</t>
  </si>
  <si>
    <t>مجموع الموجودات</t>
  </si>
  <si>
    <t>رأس المال المكتتب به (المدفوع)</t>
  </si>
  <si>
    <t>الأرباح (الخسائر) المدورة</t>
  </si>
  <si>
    <t>خصم اصدار</t>
  </si>
  <si>
    <t>احتياطي اجباري</t>
  </si>
  <si>
    <t>إحتياطي اختياري</t>
  </si>
  <si>
    <t>إحتياطي خاص</t>
  </si>
  <si>
    <t>إحتياطي عام</t>
  </si>
  <si>
    <t>إحتياطي القيمة العادلة</t>
  </si>
  <si>
    <t>احتياطي التغير في قيمة فروقات أسعار العملة الأجنبية</t>
  </si>
  <si>
    <t>حصص ملكية أخرى</t>
  </si>
  <si>
    <t>احتياطيات أخرى</t>
  </si>
  <si>
    <t>إجمالي حقوق الملكية المنسوبة إلى مالكي الشركة الأم</t>
  </si>
  <si>
    <t>حقوق غير المسيطرين</t>
  </si>
  <si>
    <t>إجمالي حقوق الملكية</t>
  </si>
  <si>
    <t>الذمم التجارية والذمم الأخرى الدائنة غير المتداولة</t>
  </si>
  <si>
    <t>المخصصات غير المتداولة</t>
  </si>
  <si>
    <t>الاقتراضات غير متداولة</t>
  </si>
  <si>
    <t>قروض دائنة طويلة الاجل</t>
  </si>
  <si>
    <t>مطلوبات ضريبية مؤجلة</t>
  </si>
  <si>
    <t>مطلوبات غير متداولة أخرى</t>
  </si>
  <si>
    <t>إجمالي المطلوبات غير المتداولة</t>
  </si>
  <si>
    <t>الذمم التجارية والذمم الأخرى الدائنة</t>
  </si>
  <si>
    <t>المخصصات المتداولة</t>
  </si>
  <si>
    <t>قروض قصيرة الأجل دائنة</t>
  </si>
  <si>
    <t>الاقتراضات المتداولة</t>
  </si>
  <si>
    <t>مخصص ضريبة دخل</t>
  </si>
  <si>
    <t>مطلوبات متداولة أخرى</t>
  </si>
  <si>
    <t>إجمالي المطلوبات المتداولة</t>
  </si>
  <si>
    <t>مجموع المطلوبات</t>
  </si>
  <si>
    <t>إجمالي المطلوبات وحقوق الملكية</t>
  </si>
  <si>
    <t>Property, plant and equipment</t>
  </si>
  <si>
    <t>Projects in progress</t>
  </si>
  <si>
    <t>Investment property</t>
  </si>
  <si>
    <t>Investments in subsidiaries, joint ventures and associates</t>
  </si>
  <si>
    <t>Intangible assets</t>
  </si>
  <si>
    <t>Financial assets at fair value through other comprehensive income</t>
  </si>
  <si>
    <t>Deferred tax assets</t>
  </si>
  <si>
    <t>Trade and other non-current receivables</t>
  </si>
  <si>
    <t>Other non-current assets</t>
  </si>
  <si>
    <t>Total non-current assets</t>
  </si>
  <si>
    <t>Cash and banks balances</t>
  </si>
  <si>
    <t>Restricted bank balances</t>
  </si>
  <si>
    <t>Trade and other current receivables</t>
  </si>
  <si>
    <t>Current receivables due from related parties</t>
  </si>
  <si>
    <t>Inventories</t>
  </si>
  <si>
    <t>Spare parts</t>
  </si>
  <si>
    <t>Other current assets</t>
  </si>
  <si>
    <t>Total</t>
  </si>
  <si>
    <t>Assets held for sale</t>
  </si>
  <si>
    <t>Total current assets</t>
  </si>
  <si>
    <t>Total assets</t>
  </si>
  <si>
    <t>Paid-up capital</t>
  </si>
  <si>
    <t>Retained earnings (accumulated losses)</t>
  </si>
  <si>
    <t>Share discount</t>
  </si>
  <si>
    <t>Statutory reserve</t>
  </si>
  <si>
    <t>Voluntary reserve</t>
  </si>
  <si>
    <t>Special reserve</t>
  </si>
  <si>
    <t>General reserve</t>
  </si>
  <si>
    <t>Fair value reserve</t>
  </si>
  <si>
    <t>Reserve of change in value of foreign currency basis spreads</t>
  </si>
  <si>
    <t>Other equity interest</t>
  </si>
  <si>
    <t>Other reserves</t>
  </si>
  <si>
    <t>Total equity attributable to owners of parent</t>
  </si>
  <si>
    <t>Non-controlling interests</t>
  </si>
  <si>
    <t>Total equity</t>
  </si>
  <si>
    <t>Trade and other non-current payables</t>
  </si>
  <si>
    <t>Non-current provisions</t>
  </si>
  <si>
    <t>Non-current borrowings</t>
  </si>
  <si>
    <t>Long term loans payable</t>
  </si>
  <si>
    <t>Deferred tax liabilities</t>
  </si>
  <si>
    <t>Other non-current liabilities</t>
  </si>
  <si>
    <t>Total non-current liabilities</t>
  </si>
  <si>
    <t>Trade and other current payables</t>
  </si>
  <si>
    <t>Current provisions</t>
  </si>
  <si>
    <t>Short term loans payables</t>
  </si>
  <si>
    <t>Current borrowings</t>
  </si>
  <si>
    <t>Income tax provision</t>
  </si>
  <si>
    <t>Other current liabilities</t>
  </si>
  <si>
    <t>Total current liabilities</t>
  </si>
  <si>
    <t>Total liabilities</t>
  </si>
  <si>
    <t>Total equity and liabilities</t>
  </si>
  <si>
    <t/>
  </si>
  <si>
    <t>Revenue</t>
  </si>
  <si>
    <t>Cost of revenues</t>
  </si>
  <si>
    <t>Gross profit</t>
  </si>
  <si>
    <t>Currency exchange differences</t>
  </si>
  <si>
    <t>Other income</t>
  </si>
  <si>
    <t>General and administrative expense</t>
  </si>
  <si>
    <t>Selling and distribution expenses</t>
  </si>
  <si>
    <t>Research and development expenses</t>
  </si>
  <si>
    <t>Other expenses</t>
  </si>
  <si>
    <t>Operating profit</t>
  </si>
  <si>
    <t>Finance income</t>
  </si>
  <si>
    <t>Finance costs</t>
  </si>
  <si>
    <t>Net finance income (cost)</t>
  </si>
  <si>
    <t>Gains on investments in subsidiaries, joint ventures and associates</t>
  </si>
  <si>
    <t>Profit (loss) before tax from continuous operations</t>
  </si>
  <si>
    <t>Income Tax Expense</t>
  </si>
  <si>
    <t>Profit (loss) from continuing operations</t>
  </si>
  <si>
    <t>Profit (loss)</t>
  </si>
  <si>
    <t>Profit (loss), attributable to owners</t>
  </si>
  <si>
    <t>Profit (loss), attributable to non-controlling interests</t>
  </si>
  <si>
    <t>Net cash flows from (used in) operations</t>
  </si>
  <si>
    <t>Net cash flows from (used in) investing activities</t>
  </si>
  <si>
    <t>Net cash flows from (used in) financing activities</t>
  </si>
  <si>
    <t>Effect of exchange rate changes on cash and cash equivalents</t>
  </si>
  <si>
    <t>Cash and cash equivalents at beginning of period</t>
  </si>
  <si>
    <t>Cash and cash equivalents at end of period</t>
  </si>
  <si>
    <t>البيانات المالية السنوية لعام 2024</t>
  </si>
  <si>
    <t>Annual Financial Data for the Year 2024</t>
  </si>
  <si>
    <t>المطلوبات المدرجة في مجموعات التصرف المصنفة على أنه محتفظ بها برسم البيع</t>
  </si>
  <si>
    <t>الإيرادات</t>
  </si>
  <si>
    <t>تكلفة المبيعات</t>
  </si>
  <si>
    <t>مجمل الربح</t>
  </si>
  <si>
    <t>ارباح ( خسائر ) عملات أجنبية</t>
  </si>
  <si>
    <t>الإيرادات الأخرى</t>
  </si>
  <si>
    <t>المصاريف الادارية والعمومية</t>
  </si>
  <si>
    <t>مصاريف بيع وتوزيع</t>
  </si>
  <si>
    <t>مصاريف بحث وتطوير</t>
  </si>
  <si>
    <t>مصاريف اخرى</t>
  </si>
  <si>
    <t>الربح التشغيلي</t>
  </si>
  <si>
    <t>تكاليف التمويل</t>
  </si>
  <si>
    <t>صافي دخل (مصروف) التمويل</t>
  </si>
  <si>
    <t>أرباح استثمارات في الشركات التابعة والحليفة والمشاريع المشتركة</t>
  </si>
  <si>
    <t>الربح (الخسارة) قبل الضريبة من العمليات المستمرة</t>
  </si>
  <si>
    <t>مصروف ضريبة الدخل</t>
  </si>
  <si>
    <t>الربح (الخسارة) من العمليات المستمرة</t>
  </si>
  <si>
    <t>الربح (الخسارة)</t>
  </si>
  <si>
    <t>الربح (الخسارة)، المنسوب إلى مساهمي الشركة</t>
  </si>
  <si>
    <t>الربح (الخسارة)، المنسوب إلى حقوق غير المسيطرين</t>
  </si>
  <si>
    <t>صافي التدفقات النقدية من (المستخدم في) عمليات التشغيل</t>
  </si>
  <si>
    <t>صافي التدفق النقدي من (المستخدم في) الانشطة الإستثمارية</t>
  </si>
  <si>
    <t>صافي التدفقات النقدي من (المستخدم في) الانشطة التمويلية</t>
  </si>
  <si>
    <t>اثر تغيرات أسعار الصرف على النقد والنقد المعادل</t>
  </si>
  <si>
    <t>النقد وما في حكمه في بداية الفترة</t>
  </si>
  <si>
    <t>النقد وما في حكمه في نهاية الفترة</t>
  </si>
  <si>
    <t>الدخل التمويلي</t>
  </si>
  <si>
    <t>Liabilities included in disposal groups classified as held for sale</t>
  </si>
  <si>
    <t>PHILADELPHIA PHARMACEUTICALS</t>
  </si>
  <si>
    <t>Closing Price (JD)*</t>
  </si>
  <si>
    <t>Market Capitalization (JD)*</t>
  </si>
  <si>
    <t>*(سعر الاغلاق (دينار</t>
  </si>
  <si>
    <t>*(القيمة السوقية (دينار</t>
  </si>
  <si>
    <t>*Reflects the listed company's last closing price, regardless of whether this price was registered in the listed or unlisted securities market.</t>
  </si>
  <si>
    <t>*يعكس آخر سعر للشركة المدرجة بغض النظر فيما إذا تم تسجيل هذا السعر في سوق الأوراق المالية المدرجة أو غير المدرجة.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</si>
</sst>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0"/>
    <numFmt numFmtId="165" formatCode="0.0"/>
    <numFmt numFmtId="166" formatCode="dd\-mm\-yyyy"/>
  </numFmts>
  <fonts count="5" x14ac:knownFonts="1"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1" xfId="0" applyBorder="1"/>
    <xf numFmtId="2" fontId="0" fillId="0" borderId="0" xfId="0" applyNumberFormat="1"/>
    <xf numFmtId="164" fontId="0" fillId="0" borderId="0" xfId="0" applyNumberFormat="1"/>
    <xf numFmtId="0" fontId="0" fillId="0" borderId="1" xfId="0" applyFill="1" applyBorder="1"/>
    <xf numFmtId="0" fontId="0" fillId="2" borderId="2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/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1" fontId="0" fillId="0" borderId="1" xfId="0" applyNumberFormat="1" applyBorder="1"/>
    <xf numFmtId="1" fontId="0" fillId="0" borderId="0" xfId="0" applyNumberFormat="1"/>
    <xf numFmtId="1" fontId="0" fillId="0" borderId="1" xfId="0" applyNumberFormat="1" applyFill="1" applyBorder="1"/>
    <xf numFmtId="1" fontId="0" fillId="0" borderId="0" xfId="0" applyNumberFormat="1" applyFill="1"/>
    <xf numFmtId="0" fontId="2" fillId="0" borderId="0" xfId="0" applyFont="1"/>
    <xf numFmtId="0" fontId="3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right" vertical="center" wrapText="1"/>
    </xf>
    <xf numFmtId="0" fontId="3" fillId="0" borderId="6" xfId="0" applyFont="1" applyFill="1" applyBorder="1" applyAlignment="1">
      <alignment horizontal="right" vertical="center" wrapText="1"/>
    </xf>
    <xf numFmtId="1" fontId="4" fillId="0" borderId="6" xfId="0" applyNumberFormat="1" applyFont="1" applyFill="1" applyBorder="1" applyAlignment="1">
      <alignment horizontal="center" vertical="center" wrapText="1"/>
    </xf>
    <xf numFmtId="166" fontId="4" fillId="0" borderId="6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2" fontId="4" fillId="0" borderId="5" xfId="0" applyNumberFormat="1" applyFont="1" applyFill="1" applyBorder="1" applyAlignment="1">
      <alignment horizontal="center" vertical="center" wrapText="1"/>
    </xf>
    <xf numFmtId="2" fontId="4" fillId="0" borderId="6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Alignment="1">
      <alignment horizontal="center"/>
    </xf>
    <xf numFmtId="165" fontId="0" fillId="0" borderId="0" xfId="0" applyNumberFormat="1"/>
    <xf numFmtId="0" fontId="0" fillId="0" borderId="1" xfId="0" applyNumberFormat="1" applyBorder="1"/>
    <xf numFmtId="0" fontId="0" fillId="0" borderId="1" xfId="0" applyNumberFormat="1" applyFill="1" applyBorder="1"/>
    <xf numFmtId="165" fontId="4" fillId="0" borderId="0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Alignment="1">
      <alignment horizontal="right" vertical="center" wrapText="1" readingOrder="2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6FA7D1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C2E2F9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12</xdr:col>
      <xdr:colOff>381000</xdr:colOff>
      <xdr:row>3</xdr:row>
      <xdr:rowOff>9525</xdr:rowOff>
    </xdr:to>
    <xdr:pic>
      <xdr:nvPicPr>
        <xdr:cNvPr id="2071" name="Picture 1">
          <a:extLst>
            <a:ext uri="{FF2B5EF4-FFF2-40B4-BE49-F238E27FC236}">
              <a16:creationId xmlns:a16="http://schemas.microsoft.com/office/drawing/2014/main" id="{2D96AA1F-4A6E-4FD0-BDF4-15A05977C2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81832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H107"/>
  <sheetViews>
    <sheetView topLeftCell="A61" workbookViewId="0">
      <selection activeCell="A81" sqref="A81:XFD81"/>
    </sheetView>
  </sheetViews>
  <sheetFormatPr defaultRowHeight="12.75" x14ac:dyDescent="0.2"/>
  <cols>
    <col min="1" max="1" width="61.7109375" bestFit="1" customWidth="1"/>
    <col min="2" max="2" width="17.5703125" customWidth="1"/>
    <col min="3" max="3" width="20.140625" customWidth="1"/>
    <col min="4" max="4" width="23.140625" customWidth="1"/>
    <col min="5" max="5" width="17.42578125" customWidth="1"/>
    <col min="6" max="6" width="22" customWidth="1"/>
    <col min="7" max="7" width="18" customWidth="1"/>
    <col min="8" max="8" width="50.42578125" customWidth="1"/>
  </cols>
  <sheetData>
    <row r="7" spans="1:8" ht="15" x14ac:dyDescent="0.25">
      <c r="A7" s="15" t="s">
        <v>202</v>
      </c>
      <c r="H7" s="15" t="s">
        <v>201</v>
      </c>
    </row>
    <row r="9" spans="1:8" ht="38.25" x14ac:dyDescent="0.2">
      <c r="A9" s="8"/>
      <c r="B9" s="5" t="s">
        <v>4</v>
      </c>
      <c r="C9" s="6" t="s">
        <v>1</v>
      </c>
      <c r="D9" s="6" t="s">
        <v>5</v>
      </c>
      <c r="E9" s="6" t="s">
        <v>3</v>
      </c>
      <c r="F9" s="6" t="s">
        <v>2</v>
      </c>
      <c r="G9" s="6" t="s">
        <v>0</v>
      </c>
      <c r="H9" s="8"/>
    </row>
    <row r="10" spans="1:8" ht="51" x14ac:dyDescent="0.2">
      <c r="A10" s="9"/>
      <c r="B10" s="5" t="s">
        <v>6</v>
      </c>
      <c r="C10" s="6" t="s">
        <v>7</v>
      </c>
      <c r="D10" s="6" t="s">
        <v>231</v>
      </c>
      <c r="E10" s="6" t="s">
        <v>8</v>
      </c>
      <c r="F10" s="6" t="s">
        <v>9</v>
      </c>
      <c r="G10" s="6" t="s">
        <v>10</v>
      </c>
      <c r="H10" s="9"/>
    </row>
    <row r="11" spans="1:8" x14ac:dyDescent="0.2">
      <c r="A11" s="10"/>
      <c r="B11" s="5">
        <v>141012</v>
      </c>
      <c r="C11" s="6">
        <v>141210</v>
      </c>
      <c r="D11" s="6">
        <v>141219</v>
      </c>
      <c r="E11" s="6">
        <v>141023</v>
      </c>
      <c r="F11" s="6">
        <v>141073</v>
      </c>
      <c r="G11" s="6">
        <v>141204</v>
      </c>
      <c r="H11" s="10"/>
    </row>
    <row r="13" spans="1:8" x14ac:dyDescent="0.2">
      <c r="A13" s="7" t="s">
        <v>11</v>
      </c>
      <c r="H13" s="7" t="s">
        <v>12</v>
      </c>
    </row>
    <row r="14" spans="1:8" x14ac:dyDescent="0.2">
      <c r="A14" s="4" t="s">
        <v>123</v>
      </c>
      <c r="B14" s="33">
        <v>31070538</v>
      </c>
      <c r="C14" s="32">
        <v>13480612</v>
      </c>
      <c r="D14" s="32">
        <v>2881178</v>
      </c>
      <c r="E14" s="32">
        <v>4445120</v>
      </c>
      <c r="F14" s="32">
        <v>4926164</v>
      </c>
      <c r="G14" s="32">
        <v>17682843</v>
      </c>
      <c r="H14" s="4" t="s">
        <v>72</v>
      </c>
    </row>
    <row r="15" spans="1:8" x14ac:dyDescent="0.2">
      <c r="A15" s="4" t="s">
        <v>124</v>
      </c>
      <c r="B15" s="13">
        <v>0</v>
      </c>
      <c r="C15" s="32">
        <v>13000</v>
      </c>
      <c r="D15" s="11">
        <v>0</v>
      </c>
      <c r="E15" s="11">
        <v>0</v>
      </c>
      <c r="F15" s="11">
        <v>0</v>
      </c>
      <c r="G15" s="11">
        <v>0</v>
      </c>
      <c r="H15" s="4" t="s">
        <v>73</v>
      </c>
    </row>
    <row r="16" spans="1:8" x14ac:dyDescent="0.2">
      <c r="A16" s="4" t="s">
        <v>125</v>
      </c>
      <c r="B16" s="33">
        <v>324299</v>
      </c>
      <c r="C16" s="11">
        <v>0</v>
      </c>
      <c r="D16" s="11">
        <v>0</v>
      </c>
      <c r="E16" s="11">
        <v>0</v>
      </c>
      <c r="F16" s="11">
        <v>0</v>
      </c>
      <c r="G16" s="32">
        <v>0</v>
      </c>
      <c r="H16" s="4" t="s">
        <v>74</v>
      </c>
    </row>
    <row r="17" spans="1:8" x14ac:dyDescent="0.2">
      <c r="A17" s="4" t="s">
        <v>126</v>
      </c>
      <c r="B17" s="33">
        <v>1961043</v>
      </c>
      <c r="C17" s="32">
        <v>10</v>
      </c>
      <c r="D17" s="11">
        <v>0</v>
      </c>
      <c r="E17" s="11">
        <v>0</v>
      </c>
      <c r="F17" s="11">
        <v>0</v>
      </c>
      <c r="G17" s="32">
        <v>4169430</v>
      </c>
      <c r="H17" s="4" t="s">
        <v>75</v>
      </c>
    </row>
    <row r="18" spans="1:8" x14ac:dyDescent="0.2">
      <c r="A18" s="4" t="s">
        <v>127</v>
      </c>
      <c r="B18" s="33">
        <v>4571853</v>
      </c>
      <c r="C18" s="32">
        <v>194792</v>
      </c>
      <c r="D18" s="32">
        <v>3550129</v>
      </c>
      <c r="E18" s="11">
        <v>0</v>
      </c>
      <c r="F18" s="32">
        <v>10290</v>
      </c>
      <c r="G18" s="32">
        <v>2094246</v>
      </c>
      <c r="H18" s="4" t="s">
        <v>76</v>
      </c>
    </row>
    <row r="19" spans="1:8" x14ac:dyDescent="0.2">
      <c r="A19" s="4" t="s">
        <v>128</v>
      </c>
      <c r="B19" s="33">
        <v>4177</v>
      </c>
      <c r="C19" s="11">
        <v>0</v>
      </c>
      <c r="D19" s="11">
        <v>0</v>
      </c>
      <c r="E19" s="32">
        <v>1</v>
      </c>
      <c r="F19" s="11">
        <v>0</v>
      </c>
      <c r="G19" s="32">
        <v>392869</v>
      </c>
      <c r="H19" s="4" t="s">
        <v>77</v>
      </c>
    </row>
    <row r="20" spans="1:8" x14ac:dyDescent="0.2">
      <c r="A20" s="4" t="s">
        <v>129</v>
      </c>
      <c r="B20" s="33">
        <v>2190061</v>
      </c>
      <c r="C20" s="11">
        <v>0</v>
      </c>
      <c r="D20" s="11">
        <v>0</v>
      </c>
      <c r="E20" s="11">
        <v>0</v>
      </c>
      <c r="F20" s="11">
        <v>0</v>
      </c>
      <c r="G20" s="32">
        <v>991993</v>
      </c>
      <c r="H20" s="4" t="s">
        <v>78</v>
      </c>
    </row>
    <row r="21" spans="1:8" x14ac:dyDescent="0.2">
      <c r="A21" s="4" t="s">
        <v>130</v>
      </c>
      <c r="B21" s="13">
        <v>0</v>
      </c>
      <c r="C21" s="11">
        <v>0</v>
      </c>
      <c r="D21" s="11">
        <v>0</v>
      </c>
      <c r="E21" s="32">
        <v>0</v>
      </c>
      <c r="F21" s="11">
        <v>0</v>
      </c>
      <c r="G21" s="11">
        <v>0</v>
      </c>
      <c r="H21" s="4" t="s">
        <v>79</v>
      </c>
    </row>
    <row r="22" spans="1:8" x14ac:dyDescent="0.2">
      <c r="A22" s="4" t="s">
        <v>131</v>
      </c>
      <c r="B22" s="33">
        <v>377173</v>
      </c>
      <c r="C22" s="11">
        <v>0</v>
      </c>
      <c r="D22" s="11">
        <v>0</v>
      </c>
      <c r="E22" s="32">
        <v>5542</v>
      </c>
      <c r="F22" s="32">
        <v>0</v>
      </c>
      <c r="G22" s="11">
        <v>0</v>
      </c>
      <c r="H22" s="4" t="s">
        <v>80</v>
      </c>
    </row>
    <row r="23" spans="1:8" x14ac:dyDescent="0.2">
      <c r="A23" s="4" t="s">
        <v>132</v>
      </c>
      <c r="B23" s="33">
        <v>40499144</v>
      </c>
      <c r="C23" s="32">
        <v>13688414</v>
      </c>
      <c r="D23" s="32">
        <v>6431307</v>
      </c>
      <c r="E23" s="32">
        <v>4450663</v>
      </c>
      <c r="F23" s="32">
        <v>4936454</v>
      </c>
      <c r="G23" s="32">
        <v>25331381</v>
      </c>
      <c r="H23" s="4" t="s">
        <v>81</v>
      </c>
    </row>
    <row r="24" spans="1:8" x14ac:dyDescent="0.2">
      <c r="A24" s="4" t="s">
        <v>133</v>
      </c>
      <c r="B24" s="33">
        <v>15575516</v>
      </c>
      <c r="C24" s="32">
        <v>9045383</v>
      </c>
      <c r="D24" s="32">
        <v>1653230</v>
      </c>
      <c r="E24" s="32">
        <v>0</v>
      </c>
      <c r="F24" s="32">
        <v>21785</v>
      </c>
      <c r="G24" s="32">
        <v>49791</v>
      </c>
      <c r="H24" s="4" t="s">
        <v>82</v>
      </c>
    </row>
    <row r="25" spans="1:8" x14ac:dyDescent="0.2">
      <c r="A25" s="4" t="s">
        <v>134</v>
      </c>
      <c r="B25" s="33">
        <v>2087353</v>
      </c>
      <c r="C25" s="11">
        <v>0</v>
      </c>
      <c r="D25" s="11">
        <v>0</v>
      </c>
      <c r="E25" s="11">
        <v>0</v>
      </c>
      <c r="F25" s="11">
        <v>0</v>
      </c>
      <c r="G25" s="11">
        <v>0</v>
      </c>
      <c r="H25" s="4" t="s">
        <v>83</v>
      </c>
    </row>
    <row r="26" spans="1:8" x14ac:dyDescent="0.2">
      <c r="A26" s="4" t="s">
        <v>135</v>
      </c>
      <c r="B26" s="33">
        <v>37999305</v>
      </c>
      <c r="C26" s="32">
        <v>10651500</v>
      </c>
      <c r="D26" s="32">
        <v>6376002</v>
      </c>
      <c r="E26" s="32">
        <v>1836</v>
      </c>
      <c r="F26" s="32">
        <v>828759</v>
      </c>
      <c r="G26" s="32">
        <v>13843877</v>
      </c>
      <c r="H26" s="4" t="s">
        <v>84</v>
      </c>
    </row>
    <row r="27" spans="1:8" x14ac:dyDescent="0.2">
      <c r="A27" s="4" t="s">
        <v>136</v>
      </c>
      <c r="B27" s="13">
        <v>0</v>
      </c>
      <c r="C27" s="11">
        <v>0</v>
      </c>
      <c r="D27" s="11">
        <v>0</v>
      </c>
      <c r="E27" s="11">
        <v>0</v>
      </c>
      <c r="F27" s="11">
        <v>0</v>
      </c>
      <c r="G27" s="32">
        <v>2159805</v>
      </c>
      <c r="H27" s="4" t="s">
        <v>85</v>
      </c>
    </row>
    <row r="28" spans="1:8" x14ac:dyDescent="0.2">
      <c r="A28" s="4" t="s">
        <v>137</v>
      </c>
      <c r="B28" s="33">
        <v>25780184</v>
      </c>
      <c r="C28" s="32">
        <v>3052926</v>
      </c>
      <c r="D28" s="32">
        <v>1899691</v>
      </c>
      <c r="E28" s="32">
        <v>58527</v>
      </c>
      <c r="F28" s="32">
        <v>2095900</v>
      </c>
      <c r="G28" s="32">
        <v>5713934</v>
      </c>
      <c r="H28" s="4" t="s">
        <v>86</v>
      </c>
    </row>
    <row r="29" spans="1:8" x14ac:dyDescent="0.2">
      <c r="A29" s="4" t="s">
        <v>138</v>
      </c>
      <c r="B29" s="13">
        <v>0</v>
      </c>
      <c r="C29" s="32">
        <v>496158</v>
      </c>
      <c r="D29" s="11">
        <v>0</v>
      </c>
      <c r="E29" s="32">
        <v>24836</v>
      </c>
      <c r="F29" s="11">
        <v>0</v>
      </c>
      <c r="G29" s="32">
        <v>392250</v>
      </c>
      <c r="H29" s="4" t="s">
        <v>87</v>
      </c>
    </row>
    <row r="30" spans="1:8" x14ac:dyDescent="0.2">
      <c r="A30" s="4" t="s">
        <v>71</v>
      </c>
      <c r="B30" s="13">
        <v>0</v>
      </c>
      <c r="C30" s="11">
        <v>0</v>
      </c>
      <c r="D30" s="11">
        <v>0</v>
      </c>
      <c r="E30" s="32">
        <v>0</v>
      </c>
      <c r="F30" s="11">
        <v>0</v>
      </c>
      <c r="G30" s="11">
        <v>0</v>
      </c>
      <c r="H30" s="4" t="s">
        <v>70</v>
      </c>
    </row>
    <row r="31" spans="1:8" x14ac:dyDescent="0.2">
      <c r="A31" s="4" t="s">
        <v>139</v>
      </c>
      <c r="B31" s="33">
        <v>2124357</v>
      </c>
      <c r="C31" s="32">
        <v>562475</v>
      </c>
      <c r="D31" s="32">
        <v>306715</v>
      </c>
      <c r="E31" s="32">
        <v>91170</v>
      </c>
      <c r="F31" s="11">
        <v>0</v>
      </c>
      <c r="G31" s="32">
        <v>779592</v>
      </c>
      <c r="H31" s="4" t="s">
        <v>88</v>
      </c>
    </row>
    <row r="32" spans="1:8" x14ac:dyDescent="0.2">
      <c r="A32" s="4" t="s">
        <v>140</v>
      </c>
      <c r="B32" s="33">
        <v>83566715</v>
      </c>
      <c r="C32" s="32">
        <v>23808442</v>
      </c>
      <c r="D32" s="32">
        <v>10235638</v>
      </c>
      <c r="E32" s="32">
        <v>176369</v>
      </c>
      <c r="F32" s="32">
        <v>2946444</v>
      </c>
      <c r="G32" s="32">
        <v>22939249</v>
      </c>
      <c r="H32" s="4" t="s">
        <v>89</v>
      </c>
    </row>
    <row r="33" spans="1:8" x14ac:dyDescent="0.2">
      <c r="A33" s="4" t="s">
        <v>141</v>
      </c>
      <c r="B33" s="33">
        <v>95057</v>
      </c>
      <c r="C33" s="11">
        <v>0</v>
      </c>
      <c r="D33" s="11">
        <v>0</v>
      </c>
      <c r="E33" s="11">
        <v>0</v>
      </c>
      <c r="F33" s="11">
        <v>0</v>
      </c>
      <c r="G33" s="11">
        <v>0</v>
      </c>
      <c r="H33" s="4" t="s">
        <v>90</v>
      </c>
    </row>
    <row r="34" spans="1:8" x14ac:dyDescent="0.2">
      <c r="A34" s="4" t="s">
        <v>142</v>
      </c>
      <c r="B34" s="33">
        <v>83661772</v>
      </c>
      <c r="C34" s="32">
        <v>23808442</v>
      </c>
      <c r="D34" s="32">
        <v>10235638</v>
      </c>
      <c r="E34" s="32">
        <v>176369</v>
      </c>
      <c r="F34" s="32">
        <v>2946444</v>
      </c>
      <c r="G34" s="32">
        <v>22939249</v>
      </c>
      <c r="H34" s="4" t="s">
        <v>91</v>
      </c>
    </row>
    <row r="35" spans="1:8" x14ac:dyDescent="0.2">
      <c r="A35" s="4" t="s">
        <v>143</v>
      </c>
      <c r="B35" s="33">
        <v>124160916</v>
      </c>
      <c r="C35" s="32">
        <v>37496856</v>
      </c>
      <c r="D35" s="32">
        <v>16666945</v>
      </c>
      <c r="E35" s="32">
        <v>4627032</v>
      </c>
      <c r="F35" s="32">
        <v>7882898</v>
      </c>
      <c r="G35" s="32">
        <v>48270630</v>
      </c>
      <c r="H35" s="4" t="s">
        <v>92</v>
      </c>
    </row>
    <row r="36" spans="1:8" x14ac:dyDescent="0.2">
      <c r="A36" s="4" t="s">
        <v>144</v>
      </c>
      <c r="B36" s="33">
        <v>35000000</v>
      </c>
      <c r="C36" s="32">
        <v>9500000</v>
      </c>
      <c r="D36" s="32">
        <v>7500000</v>
      </c>
      <c r="E36" s="32">
        <v>5000000</v>
      </c>
      <c r="F36" s="32">
        <v>6250583</v>
      </c>
      <c r="G36" s="32">
        <v>33698090</v>
      </c>
      <c r="H36" s="4" t="s">
        <v>93</v>
      </c>
    </row>
    <row r="37" spans="1:8" x14ac:dyDescent="0.2">
      <c r="A37" s="4" t="s">
        <v>145</v>
      </c>
      <c r="B37" s="33">
        <v>8852095</v>
      </c>
      <c r="C37" s="32">
        <v>12570974</v>
      </c>
      <c r="D37" s="32">
        <v>3626316</v>
      </c>
      <c r="E37" s="32">
        <v>-8829316</v>
      </c>
      <c r="F37" s="32">
        <v>-7136862</v>
      </c>
      <c r="G37" s="32">
        <v>494162</v>
      </c>
      <c r="H37" s="4" t="s">
        <v>94</v>
      </c>
    </row>
    <row r="38" spans="1:8" x14ac:dyDescent="0.2">
      <c r="A38" s="4" t="s">
        <v>146</v>
      </c>
      <c r="B38" s="13">
        <v>0</v>
      </c>
      <c r="C38" s="11">
        <v>0</v>
      </c>
      <c r="D38" s="11">
        <v>0</v>
      </c>
      <c r="E38" s="11">
        <v>0</v>
      </c>
      <c r="F38" s="11">
        <v>0</v>
      </c>
      <c r="G38" s="32">
        <v>32444444</v>
      </c>
      <c r="H38" s="4" t="s">
        <v>95</v>
      </c>
    </row>
    <row r="39" spans="1:8" x14ac:dyDescent="0.2">
      <c r="A39" s="4" t="s">
        <v>147</v>
      </c>
      <c r="B39" s="33">
        <v>10000000</v>
      </c>
      <c r="C39" s="32">
        <v>4497915</v>
      </c>
      <c r="D39" s="32">
        <v>1645762</v>
      </c>
      <c r="E39" s="32">
        <v>1138105</v>
      </c>
      <c r="F39" s="32">
        <v>0</v>
      </c>
      <c r="G39" s="32">
        <v>366777</v>
      </c>
      <c r="H39" s="4" t="s">
        <v>96</v>
      </c>
    </row>
    <row r="40" spans="1:8" x14ac:dyDescent="0.2">
      <c r="A40" s="4" t="s">
        <v>148</v>
      </c>
      <c r="B40" s="33">
        <v>1992003</v>
      </c>
      <c r="C40" s="32">
        <v>4275708</v>
      </c>
      <c r="D40" s="32">
        <v>266772</v>
      </c>
      <c r="E40" s="11">
        <v>0</v>
      </c>
      <c r="F40" s="11">
        <v>0</v>
      </c>
      <c r="G40" s="11">
        <v>0</v>
      </c>
      <c r="H40" s="4" t="s">
        <v>97</v>
      </c>
    </row>
    <row r="41" spans="1:8" x14ac:dyDescent="0.2">
      <c r="A41" s="4" t="s">
        <v>149</v>
      </c>
      <c r="B41" s="33">
        <v>1268624</v>
      </c>
      <c r="C41" s="11">
        <v>0</v>
      </c>
      <c r="D41" s="11">
        <v>0</v>
      </c>
      <c r="E41" s="11">
        <v>0</v>
      </c>
      <c r="F41" s="11">
        <v>0</v>
      </c>
      <c r="G41" s="11">
        <v>0</v>
      </c>
      <c r="H41" s="4" t="s">
        <v>98</v>
      </c>
    </row>
    <row r="42" spans="1:8" x14ac:dyDescent="0.2">
      <c r="A42" s="4" t="s">
        <v>150</v>
      </c>
      <c r="B42" s="13">
        <v>0</v>
      </c>
      <c r="C42" s="11">
        <v>0</v>
      </c>
      <c r="D42" s="11">
        <v>0</v>
      </c>
      <c r="E42" s="11">
        <v>0</v>
      </c>
      <c r="F42" s="11">
        <v>0</v>
      </c>
      <c r="G42" s="11">
        <v>0</v>
      </c>
      <c r="H42" s="4" t="s">
        <v>99</v>
      </c>
    </row>
    <row r="43" spans="1:8" x14ac:dyDescent="0.2">
      <c r="A43" s="4" t="s">
        <v>151</v>
      </c>
      <c r="B43" s="33">
        <v>-257865</v>
      </c>
      <c r="C43" s="11">
        <v>0</v>
      </c>
      <c r="D43" s="11">
        <v>0</v>
      </c>
      <c r="E43" s="32">
        <v>-115457</v>
      </c>
      <c r="F43" s="11">
        <v>0</v>
      </c>
      <c r="G43" s="32">
        <v>-2124182</v>
      </c>
      <c r="H43" s="4" t="s">
        <v>100</v>
      </c>
    </row>
    <row r="44" spans="1:8" x14ac:dyDescent="0.2">
      <c r="A44" s="4" t="s">
        <v>152</v>
      </c>
      <c r="B44" s="33">
        <v>-8033785</v>
      </c>
      <c r="C44" s="11">
        <v>0</v>
      </c>
      <c r="D44" s="11">
        <v>0</v>
      </c>
      <c r="E44" s="11">
        <v>0</v>
      </c>
      <c r="F44" s="32">
        <v>147483</v>
      </c>
      <c r="G44" s="11">
        <v>0</v>
      </c>
      <c r="H44" s="4" t="s">
        <v>101</v>
      </c>
    </row>
    <row r="45" spans="1:8" x14ac:dyDescent="0.2">
      <c r="A45" s="4" t="s">
        <v>153</v>
      </c>
      <c r="B45" s="33">
        <v>309465</v>
      </c>
      <c r="C45" s="11">
        <v>0</v>
      </c>
      <c r="D45" s="11">
        <v>0</v>
      </c>
      <c r="E45" s="11">
        <v>0</v>
      </c>
      <c r="F45" s="11">
        <v>0</v>
      </c>
      <c r="G45" s="32">
        <v>5489014</v>
      </c>
      <c r="H45" s="4" t="s">
        <v>102</v>
      </c>
    </row>
    <row r="46" spans="1:8" x14ac:dyDescent="0.2">
      <c r="A46" s="4" t="s">
        <v>154</v>
      </c>
      <c r="B46" s="33">
        <v>0</v>
      </c>
      <c r="C46" s="11">
        <v>0</v>
      </c>
      <c r="D46" s="11">
        <v>0</v>
      </c>
      <c r="E46" s="11">
        <v>0</v>
      </c>
      <c r="F46" s="11">
        <v>0</v>
      </c>
      <c r="G46" s="11">
        <v>0</v>
      </c>
      <c r="H46" s="4" t="s">
        <v>103</v>
      </c>
    </row>
    <row r="47" spans="1:8" x14ac:dyDescent="0.2">
      <c r="A47" s="4" t="s">
        <v>155</v>
      </c>
      <c r="B47" s="33">
        <v>49130537</v>
      </c>
      <c r="C47" s="32">
        <v>30844597</v>
      </c>
      <c r="D47" s="11">
        <v>13038850</v>
      </c>
      <c r="E47" s="32">
        <v>-2806668</v>
      </c>
      <c r="F47" s="32">
        <v>-738796</v>
      </c>
      <c r="G47" s="32">
        <v>5479417</v>
      </c>
      <c r="H47" s="4" t="s">
        <v>104</v>
      </c>
    </row>
    <row r="48" spans="1:8" x14ac:dyDescent="0.2">
      <c r="A48" s="4" t="s">
        <v>156</v>
      </c>
      <c r="B48" s="33">
        <v>571414</v>
      </c>
      <c r="C48" s="11">
        <v>0</v>
      </c>
      <c r="D48" s="11">
        <v>0</v>
      </c>
      <c r="E48" s="11">
        <v>0</v>
      </c>
      <c r="F48" s="11">
        <v>0</v>
      </c>
      <c r="G48" s="32">
        <v>144520</v>
      </c>
      <c r="H48" s="4" t="s">
        <v>105</v>
      </c>
    </row>
    <row r="49" spans="1:8" x14ac:dyDescent="0.2">
      <c r="A49" s="4" t="s">
        <v>157</v>
      </c>
      <c r="B49" s="33">
        <v>49701951</v>
      </c>
      <c r="C49" s="32">
        <v>30844597</v>
      </c>
      <c r="D49" s="32">
        <v>13038850</v>
      </c>
      <c r="E49" s="32">
        <v>-2806668</v>
      </c>
      <c r="F49" s="32">
        <v>-738796</v>
      </c>
      <c r="G49" s="32">
        <v>5623937</v>
      </c>
      <c r="H49" s="4" t="s">
        <v>106</v>
      </c>
    </row>
    <row r="50" spans="1:8" x14ac:dyDescent="0.2">
      <c r="A50" s="4" t="s">
        <v>158</v>
      </c>
      <c r="B50" s="13">
        <v>0</v>
      </c>
      <c r="C50" s="11">
        <v>0</v>
      </c>
      <c r="D50" s="11">
        <v>0</v>
      </c>
      <c r="E50" s="32">
        <v>4544496</v>
      </c>
      <c r="F50" s="32">
        <v>1959269</v>
      </c>
      <c r="G50" s="11">
        <v>0</v>
      </c>
      <c r="H50" s="4" t="s">
        <v>107</v>
      </c>
    </row>
    <row r="51" spans="1:8" x14ac:dyDescent="0.2">
      <c r="A51" s="4" t="s">
        <v>159</v>
      </c>
      <c r="B51" s="33">
        <v>467474</v>
      </c>
      <c r="C51" s="11">
        <v>0</v>
      </c>
      <c r="D51" s="11">
        <v>0</v>
      </c>
      <c r="E51" s="11">
        <v>0</v>
      </c>
      <c r="F51" s="11">
        <v>0</v>
      </c>
      <c r="G51" s="11">
        <v>0</v>
      </c>
      <c r="H51" s="4" t="s">
        <v>108</v>
      </c>
    </row>
    <row r="52" spans="1:8" x14ac:dyDescent="0.2">
      <c r="A52" s="4" t="s">
        <v>160</v>
      </c>
      <c r="B52" s="33">
        <v>284899</v>
      </c>
      <c r="C52" s="11">
        <v>0</v>
      </c>
      <c r="D52" s="11">
        <v>0</v>
      </c>
      <c r="E52" s="11">
        <v>0</v>
      </c>
      <c r="F52" s="11">
        <v>0</v>
      </c>
      <c r="G52" s="32">
        <v>23807179</v>
      </c>
      <c r="H52" s="4" t="s">
        <v>109</v>
      </c>
    </row>
    <row r="53" spans="1:8" x14ac:dyDescent="0.2">
      <c r="A53" s="4" t="s">
        <v>161</v>
      </c>
      <c r="B53" s="13">
        <v>0</v>
      </c>
      <c r="C53" s="32">
        <v>3290832</v>
      </c>
      <c r="D53" s="32">
        <v>838153</v>
      </c>
      <c r="E53" s="11">
        <v>0</v>
      </c>
      <c r="F53" s="11">
        <v>0</v>
      </c>
      <c r="G53" s="11">
        <v>0</v>
      </c>
      <c r="H53" s="4" t="s">
        <v>110</v>
      </c>
    </row>
    <row r="54" spans="1:8" x14ac:dyDescent="0.2">
      <c r="A54" s="4" t="s">
        <v>162</v>
      </c>
      <c r="B54" s="13">
        <v>0</v>
      </c>
      <c r="C54" s="11">
        <v>0</v>
      </c>
      <c r="D54" s="11">
        <v>0</v>
      </c>
      <c r="E54" s="11">
        <v>0</v>
      </c>
      <c r="F54" s="11">
        <v>0</v>
      </c>
      <c r="G54" s="11">
        <v>0</v>
      </c>
      <c r="H54" s="4" t="s">
        <v>111</v>
      </c>
    </row>
    <row r="55" spans="1:8" x14ac:dyDescent="0.2">
      <c r="A55" s="4" t="s">
        <v>163</v>
      </c>
      <c r="B55" s="13">
        <v>0</v>
      </c>
      <c r="C55" s="11">
        <v>0</v>
      </c>
      <c r="D55" s="11">
        <v>0</v>
      </c>
      <c r="E55" s="11">
        <v>0</v>
      </c>
      <c r="F55" s="11">
        <v>0</v>
      </c>
      <c r="G55" s="32">
        <v>0</v>
      </c>
      <c r="H55" s="4" t="s">
        <v>112</v>
      </c>
    </row>
    <row r="56" spans="1:8" x14ac:dyDescent="0.2">
      <c r="A56" s="4" t="s">
        <v>164</v>
      </c>
      <c r="B56" s="33">
        <v>752373</v>
      </c>
      <c r="C56" s="32">
        <v>3290832</v>
      </c>
      <c r="D56" s="32">
        <v>838153</v>
      </c>
      <c r="E56" s="32">
        <v>4544496</v>
      </c>
      <c r="F56" s="32">
        <v>1959269</v>
      </c>
      <c r="G56" s="32">
        <v>23807179</v>
      </c>
      <c r="H56" s="4" t="s">
        <v>113</v>
      </c>
    </row>
    <row r="57" spans="1:8" x14ac:dyDescent="0.2">
      <c r="A57" s="4" t="s">
        <v>165</v>
      </c>
      <c r="B57" s="33">
        <v>22662052</v>
      </c>
      <c r="C57" s="32">
        <v>1217102</v>
      </c>
      <c r="D57" s="32">
        <v>1233689</v>
      </c>
      <c r="E57" s="32">
        <v>2006641</v>
      </c>
      <c r="F57" s="32">
        <v>6662425</v>
      </c>
      <c r="G57" s="32">
        <v>5029826</v>
      </c>
      <c r="H57" s="4" t="s">
        <v>114</v>
      </c>
    </row>
    <row r="58" spans="1:8" x14ac:dyDescent="0.2">
      <c r="A58" s="4" t="s">
        <v>166</v>
      </c>
      <c r="B58" s="33">
        <v>4444774</v>
      </c>
      <c r="C58" s="11">
        <v>0</v>
      </c>
      <c r="D58" s="11">
        <v>0</v>
      </c>
      <c r="E58" s="32">
        <v>95000</v>
      </c>
      <c r="F58" s="11">
        <v>0</v>
      </c>
      <c r="G58" s="11">
        <v>0</v>
      </c>
      <c r="H58" s="4" t="s">
        <v>115</v>
      </c>
    </row>
    <row r="59" spans="1:8" x14ac:dyDescent="0.2">
      <c r="A59" s="4" t="s">
        <v>167</v>
      </c>
      <c r="B59" s="13">
        <v>0</v>
      </c>
      <c r="C59" s="11">
        <v>0</v>
      </c>
      <c r="D59" s="11">
        <v>0</v>
      </c>
      <c r="E59" s="11">
        <v>0</v>
      </c>
      <c r="F59" s="11">
        <v>0</v>
      </c>
      <c r="G59" s="11">
        <v>0</v>
      </c>
      <c r="H59" s="4" t="s">
        <v>116</v>
      </c>
    </row>
    <row r="60" spans="1:8" x14ac:dyDescent="0.2">
      <c r="A60" s="4" t="s">
        <v>168</v>
      </c>
      <c r="B60" s="33">
        <v>45677799</v>
      </c>
      <c r="C60" s="32">
        <v>535029</v>
      </c>
      <c r="D60" s="32">
        <v>1148699</v>
      </c>
      <c r="E60" s="11">
        <v>0</v>
      </c>
      <c r="F60" s="11">
        <v>0</v>
      </c>
      <c r="G60" s="32">
        <v>8950608</v>
      </c>
      <c r="H60" s="4" t="s">
        <v>117</v>
      </c>
    </row>
    <row r="61" spans="1:8" x14ac:dyDescent="0.2">
      <c r="A61" s="4" t="s">
        <v>169</v>
      </c>
      <c r="B61" s="33">
        <v>740852</v>
      </c>
      <c r="C61" s="32">
        <v>327552</v>
      </c>
      <c r="D61" s="32">
        <v>145887</v>
      </c>
      <c r="E61" s="11">
        <v>0</v>
      </c>
      <c r="F61" s="11">
        <v>0</v>
      </c>
      <c r="G61" s="11">
        <v>0</v>
      </c>
      <c r="H61" s="4" t="s">
        <v>118</v>
      </c>
    </row>
    <row r="62" spans="1:8" x14ac:dyDescent="0.2">
      <c r="A62" s="4" t="s">
        <v>170</v>
      </c>
      <c r="B62" s="33">
        <v>174957</v>
      </c>
      <c r="C62" s="32">
        <v>1281744</v>
      </c>
      <c r="D62" s="32">
        <v>261667</v>
      </c>
      <c r="E62" s="32">
        <v>787563</v>
      </c>
      <c r="F62" s="11">
        <v>0</v>
      </c>
      <c r="G62" s="32">
        <v>4859080</v>
      </c>
      <c r="H62" s="4" t="s">
        <v>119</v>
      </c>
    </row>
    <row r="63" spans="1:8" x14ac:dyDescent="0.2">
      <c r="A63" s="4" t="s">
        <v>230</v>
      </c>
      <c r="B63" s="33">
        <v>6158</v>
      </c>
      <c r="C63" s="32">
        <v>0</v>
      </c>
      <c r="D63" s="32">
        <v>0</v>
      </c>
      <c r="E63" s="32">
        <v>0</v>
      </c>
      <c r="F63" s="11">
        <v>0</v>
      </c>
      <c r="G63" s="32">
        <v>0</v>
      </c>
      <c r="H63" s="4" t="s">
        <v>203</v>
      </c>
    </row>
    <row r="64" spans="1:8" x14ac:dyDescent="0.2">
      <c r="A64" s="4" t="s">
        <v>171</v>
      </c>
      <c r="B64" s="33">
        <v>73706592</v>
      </c>
      <c r="C64" s="32">
        <v>3361427</v>
      </c>
      <c r="D64" s="32">
        <v>2789942</v>
      </c>
      <c r="E64" s="32">
        <v>2889204</v>
      </c>
      <c r="F64" s="32">
        <v>6662425</v>
      </c>
      <c r="G64" s="32">
        <v>18839514</v>
      </c>
      <c r="H64" s="4" t="s">
        <v>120</v>
      </c>
    </row>
    <row r="65" spans="1:8" x14ac:dyDescent="0.2">
      <c r="A65" s="4" t="s">
        <v>172</v>
      </c>
      <c r="B65" s="33">
        <v>74458965</v>
      </c>
      <c r="C65" s="32">
        <v>6652259</v>
      </c>
      <c r="D65" s="32">
        <v>3628095</v>
      </c>
      <c r="E65" s="32">
        <v>7433700</v>
      </c>
      <c r="F65" s="32">
        <v>8621694</v>
      </c>
      <c r="G65" s="32">
        <v>42646693</v>
      </c>
      <c r="H65" s="4" t="s">
        <v>121</v>
      </c>
    </row>
    <row r="66" spans="1:8" x14ac:dyDescent="0.2">
      <c r="A66" s="4" t="s">
        <v>173</v>
      </c>
      <c r="B66" s="33">
        <v>124160916</v>
      </c>
      <c r="C66" s="32">
        <v>37496856</v>
      </c>
      <c r="D66" s="32">
        <v>16666945</v>
      </c>
      <c r="E66" s="32">
        <v>4627032</v>
      </c>
      <c r="F66" s="32">
        <v>7882898</v>
      </c>
      <c r="G66" s="32">
        <v>48270630</v>
      </c>
      <c r="H66" s="4" t="s">
        <v>122</v>
      </c>
    </row>
    <row r="67" spans="1:8" x14ac:dyDescent="0.2">
      <c r="A67" t="s">
        <v>174</v>
      </c>
      <c r="B67" s="14"/>
      <c r="C67" s="14"/>
      <c r="D67" s="14"/>
      <c r="E67" s="14"/>
      <c r="F67" s="14"/>
      <c r="G67" s="14"/>
    </row>
    <row r="68" spans="1:8" x14ac:dyDescent="0.2">
      <c r="A68" s="7" t="s">
        <v>13</v>
      </c>
      <c r="B68" s="14"/>
      <c r="C68" s="12"/>
      <c r="D68" s="12"/>
      <c r="E68" s="12"/>
      <c r="F68" s="12"/>
      <c r="G68" s="12"/>
      <c r="H68" s="7" t="s">
        <v>14</v>
      </c>
    </row>
    <row r="69" spans="1:8" x14ac:dyDescent="0.2">
      <c r="A69" s="4" t="s">
        <v>175</v>
      </c>
      <c r="B69" s="33">
        <v>81180173</v>
      </c>
      <c r="C69" s="32">
        <v>16708647</v>
      </c>
      <c r="D69" s="32">
        <v>8762469</v>
      </c>
      <c r="E69" s="32">
        <v>174387</v>
      </c>
      <c r="F69" s="32">
        <v>3629228</v>
      </c>
      <c r="G69" s="32">
        <v>16864290</v>
      </c>
      <c r="H69" s="4" t="s">
        <v>204</v>
      </c>
    </row>
    <row r="70" spans="1:8" x14ac:dyDescent="0.2">
      <c r="A70" s="4" t="s">
        <v>176</v>
      </c>
      <c r="B70" s="33">
        <v>47856504</v>
      </c>
      <c r="C70" s="32">
        <v>7412744</v>
      </c>
      <c r="D70" s="32">
        <v>4641472</v>
      </c>
      <c r="E70" s="32">
        <v>180866</v>
      </c>
      <c r="F70" s="32">
        <v>2419259</v>
      </c>
      <c r="G70" s="32">
        <v>9140677</v>
      </c>
      <c r="H70" s="4" t="s">
        <v>205</v>
      </c>
    </row>
    <row r="71" spans="1:8" x14ac:dyDescent="0.2">
      <c r="A71" s="4" t="s">
        <v>177</v>
      </c>
      <c r="B71" s="33">
        <v>33323669</v>
      </c>
      <c r="C71" s="32">
        <v>9295903</v>
      </c>
      <c r="D71" s="32">
        <v>4120997</v>
      </c>
      <c r="E71" s="32">
        <v>-6479</v>
      </c>
      <c r="F71" s="32">
        <v>1209969</v>
      </c>
      <c r="G71" s="32">
        <v>7723613</v>
      </c>
      <c r="H71" s="4" t="s">
        <v>206</v>
      </c>
    </row>
    <row r="72" spans="1:8" x14ac:dyDescent="0.2">
      <c r="A72" s="4" t="s">
        <v>178</v>
      </c>
      <c r="B72" s="33">
        <v>-254420</v>
      </c>
      <c r="C72" s="11">
        <v>0</v>
      </c>
      <c r="D72" s="11">
        <v>0</v>
      </c>
      <c r="E72" s="11">
        <v>0</v>
      </c>
      <c r="F72" s="11">
        <v>0</v>
      </c>
      <c r="G72" s="11">
        <v>0</v>
      </c>
      <c r="H72" s="4" t="s">
        <v>207</v>
      </c>
    </row>
    <row r="73" spans="1:8" x14ac:dyDescent="0.2">
      <c r="A73" s="4" t="s">
        <v>179</v>
      </c>
      <c r="B73" s="33">
        <v>754863</v>
      </c>
      <c r="C73" s="32">
        <v>489463</v>
      </c>
      <c r="D73" s="32">
        <v>-2866</v>
      </c>
      <c r="E73" s="32">
        <v>47019</v>
      </c>
      <c r="F73" s="32">
        <v>915</v>
      </c>
      <c r="G73" s="32">
        <v>148253</v>
      </c>
      <c r="H73" s="4" t="s">
        <v>208</v>
      </c>
    </row>
    <row r="74" spans="1:8" x14ac:dyDescent="0.2">
      <c r="A74" s="4" t="s">
        <v>180</v>
      </c>
      <c r="B74" s="33">
        <v>6629415</v>
      </c>
      <c r="C74" s="32">
        <v>1915686</v>
      </c>
      <c r="D74" s="32">
        <v>979536</v>
      </c>
      <c r="E74" s="32">
        <v>73920</v>
      </c>
      <c r="F74" s="32">
        <v>690312</v>
      </c>
      <c r="G74" s="32">
        <v>3308532</v>
      </c>
      <c r="H74" s="4" t="s">
        <v>209</v>
      </c>
    </row>
    <row r="75" spans="1:8" x14ac:dyDescent="0.2">
      <c r="A75" s="4" t="s">
        <v>181</v>
      </c>
      <c r="B75" s="33">
        <v>16748081</v>
      </c>
      <c r="C75" s="32">
        <v>3345683</v>
      </c>
      <c r="D75" s="32">
        <v>1285345</v>
      </c>
      <c r="E75" s="11">
        <v>0</v>
      </c>
      <c r="F75" s="32">
        <v>815516</v>
      </c>
      <c r="G75" s="32">
        <v>2693751</v>
      </c>
      <c r="H75" s="4" t="s">
        <v>210</v>
      </c>
    </row>
    <row r="76" spans="1:8" x14ac:dyDescent="0.2">
      <c r="A76" s="4" t="s">
        <v>182</v>
      </c>
      <c r="B76" s="33">
        <v>1057456</v>
      </c>
      <c r="C76" s="32">
        <v>698674</v>
      </c>
      <c r="D76" s="32">
        <v>424396</v>
      </c>
      <c r="E76" s="11">
        <v>0</v>
      </c>
      <c r="F76" s="11">
        <v>0</v>
      </c>
      <c r="G76" s="32">
        <v>359315</v>
      </c>
      <c r="H76" s="4" t="s">
        <v>211</v>
      </c>
    </row>
    <row r="77" spans="1:8" x14ac:dyDescent="0.2">
      <c r="A77" s="4" t="s">
        <v>183</v>
      </c>
      <c r="B77" s="33">
        <v>1444837</v>
      </c>
      <c r="C77" s="32">
        <v>134509</v>
      </c>
      <c r="D77" s="32">
        <v>35000</v>
      </c>
      <c r="E77" s="11">
        <v>0</v>
      </c>
      <c r="F77" s="11">
        <v>0</v>
      </c>
      <c r="G77" s="32">
        <v>1646218</v>
      </c>
      <c r="H77" s="4" t="s">
        <v>212</v>
      </c>
    </row>
    <row r="78" spans="1:8" x14ac:dyDescent="0.2">
      <c r="A78" s="4" t="s">
        <v>184</v>
      </c>
      <c r="B78" s="33">
        <v>7944323</v>
      </c>
      <c r="C78" s="32">
        <v>3690814</v>
      </c>
      <c r="D78" s="32">
        <v>1393854</v>
      </c>
      <c r="E78" s="32">
        <v>-33380</v>
      </c>
      <c r="F78" s="32">
        <v>-294944</v>
      </c>
      <c r="G78" s="32">
        <v>-135950</v>
      </c>
      <c r="H78" s="4" t="s">
        <v>213</v>
      </c>
    </row>
    <row r="79" spans="1:8" x14ac:dyDescent="0.2">
      <c r="A79" s="4" t="s">
        <v>185</v>
      </c>
      <c r="B79" s="13">
        <v>0</v>
      </c>
      <c r="C79" s="11">
        <v>0</v>
      </c>
      <c r="D79" s="11">
        <v>0</v>
      </c>
      <c r="E79" s="11">
        <v>0</v>
      </c>
      <c r="F79" s="11">
        <v>0</v>
      </c>
      <c r="G79" s="11">
        <v>0</v>
      </c>
      <c r="H79" s="4" t="s">
        <v>229</v>
      </c>
    </row>
    <row r="80" spans="1:8" x14ac:dyDescent="0.2">
      <c r="A80" s="4" t="s">
        <v>186</v>
      </c>
      <c r="B80" s="33">
        <v>3948595</v>
      </c>
      <c r="C80" s="32">
        <v>152906</v>
      </c>
      <c r="D80" s="32">
        <v>353571</v>
      </c>
      <c r="E80" s="11">
        <v>0</v>
      </c>
      <c r="F80" s="32">
        <v>386628</v>
      </c>
      <c r="G80" s="32">
        <v>393095</v>
      </c>
      <c r="H80" s="4" t="s">
        <v>214</v>
      </c>
    </row>
    <row r="81" spans="1:8" x14ac:dyDescent="0.2">
      <c r="A81" s="4" t="s">
        <v>187</v>
      </c>
      <c r="B81" s="33">
        <v>-3948595</v>
      </c>
      <c r="C81" s="32">
        <v>-152906</v>
      </c>
      <c r="D81" s="32">
        <v>-353571</v>
      </c>
      <c r="E81" s="11">
        <v>0</v>
      </c>
      <c r="F81" s="32">
        <v>-386628</v>
      </c>
      <c r="G81" s="32">
        <v>-393095</v>
      </c>
      <c r="H81" s="4" t="s">
        <v>215</v>
      </c>
    </row>
    <row r="82" spans="1:8" x14ac:dyDescent="0.2">
      <c r="A82" s="4" t="s">
        <v>188</v>
      </c>
      <c r="B82" s="33">
        <v>110955</v>
      </c>
      <c r="C82" s="11">
        <v>0</v>
      </c>
      <c r="D82" s="11">
        <v>0</v>
      </c>
      <c r="E82" s="32">
        <v>-394016</v>
      </c>
      <c r="F82" s="11">
        <v>0</v>
      </c>
      <c r="G82" s="32">
        <v>1508654</v>
      </c>
      <c r="H82" s="4" t="s">
        <v>216</v>
      </c>
    </row>
    <row r="83" spans="1:8" x14ac:dyDescent="0.2">
      <c r="A83" s="4" t="s">
        <v>189</v>
      </c>
      <c r="B83" s="33">
        <v>4106683</v>
      </c>
      <c r="C83" s="32">
        <v>3537908</v>
      </c>
      <c r="D83" s="32">
        <v>1040283</v>
      </c>
      <c r="E83" s="32">
        <v>-427396</v>
      </c>
      <c r="F83" s="32">
        <v>-681572</v>
      </c>
      <c r="G83" s="32">
        <v>979609</v>
      </c>
      <c r="H83" s="4" t="s">
        <v>217</v>
      </c>
    </row>
    <row r="84" spans="1:8" x14ac:dyDescent="0.2">
      <c r="A84" s="4" t="s">
        <v>190</v>
      </c>
      <c r="B84" s="33">
        <v>393133</v>
      </c>
      <c r="C84" s="32">
        <v>448354</v>
      </c>
      <c r="D84" s="32">
        <v>218765</v>
      </c>
      <c r="E84" s="11">
        <v>0</v>
      </c>
      <c r="F84" s="11">
        <v>0</v>
      </c>
      <c r="G84" s="32">
        <v>338643</v>
      </c>
      <c r="H84" s="4" t="s">
        <v>218</v>
      </c>
    </row>
    <row r="85" spans="1:8" x14ac:dyDescent="0.2">
      <c r="A85" s="4" t="s">
        <v>191</v>
      </c>
      <c r="B85" s="33">
        <v>3713550</v>
      </c>
      <c r="C85" s="32">
        <v>3089554</v>
      </c>
      <c r="D85" s="32">
        <v>821518</v>
      </c>
      <c r="E85" s="32">
        <v>-427396</v>
      </c>
      <c r="F85" s="32">
        <v>-681572</v>
      </c>
      <c r="G85" s="32">
        <v>640966</v>
      </c>
      <c r="H85" s="4" t="s">
        <v>219</v>
      </c>
    </row>
    <row r="86" spans="1:8" x14ac:dyDescent="0.2">
      <c r="A86" s="4" t="s">
        <v>192</v>
      </c>
      <c r="B86" s="33">
        <v>3713550</v>
      </c>
      <c r="C86" s="32">
        <v>3089554</v>
      </c>
      <c r="D86" s="32">
        <v>821518</v>
      </c>
      <c r="E86" s="32">
        <v>-427396</v>
      </c>
      <c r="F86" s="32">
        <v>-681572</v>
      </c>
      <c r="G86" s="32">
        <v>640966</v>
      </c>
      <c r="H86" s="4" t="s">
        <v>220</v>
      </c>
    </row>
    <row r="87" spans="1:8" x14ac:dyDescent="0.2">
      <c r="A87" s="1" t="s">
        <v>193</v>
      </c>
      <c r="B87" s="33">
        <v>3585386</v>
      </c>
      <c r="C87" s="32">
        <v>3089554</v>
      </c>
      <c r="D87" s="11">
        <v>821518</v>
      </c>
      <c r="E87" s="32">
        <v>-427396</v>
      </c>
      <c r="F87" s="11">
        <v>-681572</v>
      </c>
      <c r="G87" s="32">
        <v>650496</v>
      </c>
      <c r="H87" s="4" t="s">
        <v>221</v>
      </c>
    </row>
    <row r="88" spans="1:8" x14ac:dyDescent="0.2">
      <c r="A88" s="1" t="s">
        <v>194</v>
      </c>
      <c r="B88" s="33">
        <v>128164</v>
      </c>
      <c r="C88" s="11">
        <v>0</v>
      </c>
      <c r="D88" s="11">
        <v>0</v>
      </c>
      <c r="E88" s="11">
        <v>0</v>
      </c>
      <c r="F88" s="11">
        <v>0</v>
      </c>
      <c r="G88" s="32">
        <v>-9530</v>
      </c>
      <c r="H88" s="4" t="s">
        <v>222</v>
      </c>
    </row>
    <row r="89" spans="1:8" x14ac:dyDescent="0.2">
      <c r="A89" t="s">
        <v>174</v>
      </c>
      <c r="B89" s="14"/>
      <c r="C89" s="14"/>
      <c r="D89" s="14"/>
      <c r="E89" s="14"/>
      <c r="F89" s="14"/>
      <c r="G89" s="14"/>
      <c r="H89" t="s">
        <v>174</v>
      </c>
    </row>
    <row r="90" spans="1:8" x14ac:dyDescent="0.2">
      <c r="A90" s="7" t="s">
        <v>15</v>
      </c>
      <c r="B90" s="14"/>
      <c r="C90" s="12"/>
      <c r="D90" s="12"/>
      <c r="E90" s="12"/>
      <c r="F90" s="12"/>
      <c r="G90" s="12"/>
      <c r="H90" s="7" t="s">
        <v>16</v>
      </c>
    </row>
    <row r="91" spans="1:8" x14ac:dyDescent="0.2">
      <c r="A91" s="1" t="s">
        <v>195</v>
      </c>
      <c r="B91" s="33">
        <v>4224615</v>
      </c>
      <c r="C91" s="32">
        <v>3280675</v>
      </c>
      <c r="D91" s="32">
        <v>1721400</v>
      </c>
      <c r="E91" s="32">
        <v>6521</v>
      </c>
      <c r="F91" s="32">
        <v>-355276</v>
      </c>
      <c r="G91" s="32">
        <v>2427372</v>
      </c>
      <c r="H91" s="4" t="s">
        <v>223</v>
      </c>
    </row>
    <row r="92" spans="1:8" x14ac:dyDescent="0.2">
      <c r="A92" s="1" t="s">
        <v>196</v>
      </c>
      <c r="B92" s="33">
        <v>-3764096</v>
      </c>
      <c r="C92" s="32">
        <v>-1653537</v>
      </c>
      <c r="D92" s="32">
        <v>-1084288</v>
      </c>
      <c r="E92" s="11">
        <v>0</v>
      </c>
      <c r="F92" s="32">
        <v>-37430</v>
      </c>
      <c r="G92" s="32">
        <v>-599614</v>
      </c>
      <c r="H92" s="4" t="s">
        <v>224</v>
      </c>
    </row>
    <row r="93" spans="1:8" x14ac:dyDescent="0.2">
      <c r="A93" s="1" t="s">
        <v>197</v>
      </c>
      <c r="B93" s="33">
        <v>1513140</v>
      </c>
      <c r="C93" s="32">
        <v>167789</v>
      </c>
      <c r="D93" s="32">
        <v>-383648</v>
      </c>
      <c r="E93" s="32">
        <v>-6521</v>
      </c>
      <c r="F93" s="32">
        <v>331131</v>
      </c>
      <c r="G93" s="32">
        <v>-2393736</v>
      </c>
      <c r="H93" s="4" t="s">
        <v>225</v>
      </c>
    </row>
    <row r="94" spans="1:8" x14ac:dyDescent="0.2">
      <c r="A94" s="1" t="s">
        <v>198</v>
      </c>
      <c r="B94" s="33">
        <v>-240816</v>
      </c>
      <c r="C94" s="11">
        <v>0</v>
      </c>
      <c r="D94" s="11">
        <v>0</v>
      </c>
      <c r="E94" s="11">
        <v>0</v>
      </c>
      <c r="F94" s="32">
        <v>3009</v>
      </c>
      <c r="G94" s="11">
        <v>0</v>
      </c>
      <c r="H94" s="4" t="s">
        <v>226</v>
      </c>
    </row>
    <row r="95" spans="1:8" x14ac:dyDescent="0.2">
      <c r="A95" s="1" t="s">
        <v>199</v>
      </c>
      <c r="B95" s="33">
        <v>-3279363</v>
      </c>
      <c r="C95" s="32">
        <v>7250456</v>
      </c>
      <c r="D95" s="32">
        <v>1399766</v>
      </c>
      <c r="E95" s="32">
        <v>0</v>
      </c>
      <c r="F95" s="32">
        <v>80351</v>
      </c>
      <c r="G95" s="32">
        <v>615769</v>
      </c>
      <c r="H95" s="4" t="s">
        <v>227</v>
      </c>
    </row>
    <row r="96" spans="1:8" x14ac:dyDescent="0.2">
      <c r="A96" s="1" t="s">
        <v>200</v>
      </c>
      <c r="B96" s="33">
        <v>-1546520</v>
      </c>
      <c r="C96" s="32">
        <v>9045383</v>
      </c>
      <c r="D96" s="32">
        <v>1653230</v>
      </c>
      <c r="E96" s="32">
        <v>0</v>
      </c>
      <c r="F96" s="32">
        <v>21785</v>
      </c>
      <c r="G96" s="32">
        <v>49791</v>
      </c>
      <c r="H96" s="4" t="s">
        <v>228</v>
      </c>
    </row>
    <row r="97" spans="2:8" x14ac:dyDescent="0.2">
      <c r="B97" s="3"/>
      <c r="C97" s="3"/>
      <c r="D97" s="3"/>
      <c r="E97" s="3"/>
      <c r="F97" s="3"/>
      <c r="G97" s="3"/>
      <c r="H97" s="3"/>
    </row>
    <row r="98" spans="2:8" x14ac:dyDescent="0.2">
      <c r="B98" s="3"/>
      <c r="C98" s="3"/>
      <c r="D98" s="3"/>
      <c r="E98" s="3"/>
      <c r="F98" s="3"/>
      <c r="G98" s="3"/>
      <c r="H98" s="3"/>
    </row>
    <row r="99" spans="2:8" x14ac:dyDescent="0.2">
      <c r="B99" s="3"/>
      <c r="C99" s="3"/>
      <c r="D99" s="3"/>
      <c r="E99" s="3"/>
      <c r="F99" s="3"/>
      <c r="G99" s="3"/>
      <c r="H99" s="3"/>
    </row>
    <row r="100" spans="2:8" x14ac:dyDescent="0.2">
      <c r="B100" s="3"/>
      <c r="C100" s="3"/>
      <c r="D100" s="3"/>
      <c r="E100" s="3"/>
      <c r="F100" s="3"/>
      <c r="G100" s="3"/>
      <c r="H100" s="3"/>
    </row>
    <row r="101" spans="2:8" x14ac:dyDescent="0.2">
      <c r="B101" s="3"/>
      <c r="C101" s="3"/>
      <c r="D101" s="3"/>
      <c r="E101" s="2"/>
      <c r="G101" s="3"/>
      <c r="H101" s="3"/>
    </row>
    <row r="102" spans="2:8" x14ac:dyDescent="0.2">
      <c r="B102" s="3"/>
      <c r="C102" s="3"/>
      <c r="D102" s="3"/>
      <c r="E102" s="2"/>
      <c r="G102" s="3"/>
      <c r="H102" s="3"/>
    </row>
    <row r="103" spans="2:8" x14ac:dyDescent="0.2">
      <c r="B103" s="3"/>
      <c r="C103" s="3"/>
      <c r="D103" s="3"/>
      <c r="E103" s="2"/>
      <c r="G103" s="3"/>
      <c r="H103" s="3"/>
    </row>
    <row r="104" spans="2:8" x14ac:dyDescent="0.2">
      <c r="B104" s="3"/>
      <c r="C104" s="3"/>
      <c r="D104" s="3"/>
      <c r="E104" s="2"/>
      <c r="G104" s="3"/>
      <c r="H104" s="3"/>
    </row>
    <row r="105" spans="2:8" x14ac:dyDescent="0.2">
      <c r="B105" s="3"/>
      <c r="C105" s="3"/>
      <c r="D105" s="3"/>
      <c r="E105" s="2"/>
      <c r="G105" s="3"/>
      <c r="H105" s="3"/>
    </row>
    <row r="106" spans="2:8" x14ac:dyDescent="0.2">
      <c r="B106" s="3"/>
      <c r="C106" s="3"/>
      <c r="D106" s="3"/>
      <c r="E106" s="2"/>
      <c r="G106" s="3"/>
      <c r="H106" s="3"/>
    </row>
    <row r="107" spans="2:8" x14ac:dyDescent="0.2">
      <c r="B107" s="3"/>
      <c r="C107" s="3"/>
      <c r="D107" s="3"/>
      <c r="E107" s="2"/>
      <c r="G107" s="3"/>
      <c r="H107" s="3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04C2C9-8E52-4FBF-9CFD-AFE6E885D5D6}">
  <dimension ref="A1:V38"/>
  <sheetViews>
    <sheetView tabSelected="1" workbookViewId="0">
      <selection activeCell="A14" sqref="A14"/>
    </sheetView>
  </sheetViews>
  <sheetFormatPr defaultRowHeight="12.75" x14ac:dyDescent="0.2"/>
  <cols>
    <col min="1" max="1" width="33.28515625" customWidth="1"/>
    <col min="2" max="2" width="16.7109375" customWidth="1"/>
    <col min="3" max="3" width="17.7109375" customWidth="1"/>
    <col min="4" max="4" width="20.28515625" customWidth="1"/>
    <col min="5" max="6" width="21.42578125" customWidth="1"/>
    <col min="7" max="7" width="17.7109375" customWidth="1"/>
    <col min="8" max="8" width="38.42578125" bestFit="1" customWidth="1"/>
  </cols>
  <sheetData>
    <row r="1" spans="1:22" x14ac:dyDescent="0.2">
      <c r="B1" s="35"/>
      <c r="C1" s="35"/>
      <c r="D1" s="35"/>
      <c r="E1" s="35"/>
      <c r="F1" s="35"/>
      <c r="G1" s="35"/>
    </row>
    <row r="2" spans="1:22" x14ac:dyDescent="0.2">
      <c r="B2" s="35"/>
      <c r="C2" s="35"/>
      <c r="D2" s="35"/>
      <c r="E2" s="35"/>
      <c r="F2" s="35"/>
      <c r="G2" s="35"/>
    </row>
    <row r="3" spans="1:22" ht="38.25" x14ac:dyDescent="0.2">
      <c r="A3" s="16"/>
      <c r="B3" s="5" t="s">
        <v>4</v>
      </c>
      <c r="C3" s="6" t="s">
        <v>1</v>
      </c>
      <c r="D3" s="6" t="s">
        <v>5</v>
      </c>
      <c r="E3" s="6" t="s">
        <v>3</v>
      </c>
      <c r="F3" s="6" t="s">
        <v>2</v>
      </c>
      <c r="G3" s="6" t="s">
        <v>0</v>
      </c>
      <c r="H3" s="16"/>
    </row>
    <row r="4" spans="1:22" ht="51" x14ac:dyDescent="0.2">
      <c r="A4" s="17" t="s">
        <v>17</v>
      </c>
      <c r="B4" s="5" t="s">
        <v>6</v>
      </c>
      <c r="C4" s="6" t="s">
        <v>7</v>
      </c>
      <c r="D4" s="6" t="s">
        <v>231</v>
      </c>
      <c r="E4" s="6" t="s">
        <v>8</v>
      </c>
      <c r="F4" s="6" t="s">
        <v>9</v>
      </c>
      <c r="G4" s="6" t="s">
        <v>10</v>
      </c>
      <c r="H4" s="17" t="s">
        <v>18</v>
      </c>
    </row>
    <row r="5" spans="1:22" ht="15" x14ac:dyDescent="0.2">
      <c r="A5" s="18"/>
      <c r="B5" s="5">
        <v>141012</v>
      </c>
      <c r="C5" s="6">
        <v>141210</v>
      </c>
      <c r="D5" s="6">
        <v>141219</v>
      </c>
      <c r="E5" s="6">
        <v>141023</v>
      </c>
      <c r="F5" s="6">
        <v>141073</v>
      </c>
      <c r="G5" s="6">
        <v>141204</v>
      </c>
      <c r="H5" s="18"/>
    </row>
    <row r="6" spans="1:22" ht="14.25" x14ac:dyDescent="0.2">
      <c r="A6" s="19" t="s">
        <v>19</v>
      </c>
      <c r="B6" s="29">
        <v>1</v>
      </c>
      <c r="C6" s="29">
        <v>1</v>
      </c>
      <c r="D6" s="29">
        <v>1</v>
      </c>
      <c r="E6" s="29">
        <v>1</v>
      </c>
      <c r="F6" s="29">
        <v>1</v>
      </c>
      <c r="G6" s="29">
        <v>1</v>
      </c>
      <c r="H6" s="20" t="s">
        <v>20</v>
      </c>
      <c r="J6" s="34"/>
      <c r="K6" s="34"/>
      <c r="L6" s="34"/>
      <c r="M6" s="34"/>
      <c r="N6" s="34"/>
      <c r="O6" s="34"/>
      <c r="Q6" s="31"/>
      <c r="R6" s="31"/>
      <c r="S6" s="31"/>
      <c r="T6" s="31"/>
      <c r="U6" s="31"/>
      <c r="V6" s="31"/>
    </row>
    <row r="7" spans="1:22" ht="14.25" x14ac:dyDescent="0.2">
      <c r="A7" s="19" t="s">
        <v>232</v>
      </c>
      <c r="B7" s="29">
        <v>1.26</v>
      </c>
      <c r="C7" s="29">
        <v>2.4500000000000002</v>
      </c>
      <c r="D7" s="29">
        <v>1.5</v>
      </c>
      <c r="E7" s="22" t="s">
        <v>28</v>
      </c>
      <c r="F7" s="22" t="s">
        <v>28</v>
      </c>
      <c r="G7" s="22" t="s">
        <v>28</v>
      </c>
      <c r="H7" s="21" t="s">
        <v>234</v>
      </c>
      <c r="P7" s="31"/>
      <c r="Q7" s="31"/>
      <c r="R7" s="31"/>
      <c r="S7" s="31"/>
      <c r="T7" s="31"/>
      <c r="U7" s="31"/>
      <c r="V7" s="31"/>
    </row>
    <row r="8" spans="1:22" ht="14.25" x14ac:dyDescent="0.2">
      <c r="A8" s="19" t="s">
        <v>21</v>
      </c>
      <c r="B8" s="22">
        <v>9889874.5099999998</v>
      </c>
      <c r="C8" s="22">
        <v>1582109.15</v>
      </c>
      <c r="D8" s="22">
        <v>10589.57</v>
      </c>
      <c r="E8" s="22" t="s">
        <v>28</v>
      </c>
      <c r="F8" s="22" t="s">
        <v>28</v>
      </c>
      <c r="G8" s="22" t="s">
        <v>28</v>
      </c>
      <c r="H8" s="21" t="s">
        <v>22</v>
      </c>
      <c r="P8" s="31"/>
      <c r="Q8" s="31"/>
      <c r="R8" s="31"/>
      <c r="S8" s="31"/>
      <c r="T8" s="31"/>
      <c r="U8" s="31"/>
      <c r="V8" s="31"/>
    </row>
    <row r="9" spans="1:22" ht="14.25" x14ac:dyDescent="0.2">
      <c r="A9" s="19" t="s">
        <v>23</v>
      </c>
      <c r="B9" s="22">
        <v>7642632</v>
      </c>
      <c r="C9" s="22">
        <v>625195</v>
      </c>
      <c r="D9" s="22">
        <v>7360</v>
      </c>
      <c r="E9" s="22" t="s">
        <v>28</v>
      </c>
      <c r="F9" s="22" t="s">
        <v>28</v>
      </c>
      <c r="G9" s="22" t="s">
        <v>28</v>
      </c>
      <c r="H9" s="21" t="s">
        <v>24</v>
      </c>
      <c r="P9" s="31"/>
      <c r="Q9" s="31"/>
      <c r="R9" s="31"/>
      <c r="S9" s="31"/>
      <c r="T9" s="31"/>
      <c r="U9" s="31"/>
      <c r="V9" s="31"/>
    </row>
    <row r="10" spans="1:22" ht="14.25" x14ac:dyDescent="0.2">
      <c r="A10" s="19" t="s">
        <v>25</v>
      </c>
      <c r="B10" s="22">
        <v>6640</v>
      </c>
      <c r="C10" s="22">
        <v>708</v>
      </c>
      <c r="D10" s="22">
        <v>31</v>
      </c>
      <c r="E10" s="22" t="s">
        <v>28</v>
      </c>
      <c r="F10" s="22" t="s">
        <v>28</v>
      </c>
      <c r="G10" s="22" t="s">
        <v>28</v>
      </c>
      <c r="H10" s="21" t="s">
        <v>26</v>
      </c>
      <c r="P10" s="31"/>
      <c r="Q10" s="31"/>
      <c r="R10" s="31"/>
      <c r="S10" s="31"/>
      <c r="T10" s="31"/>
      <c r="U10" s="31"/>
      <c r="V10" s="31"/>
    </row>
    <row r="11" spans="1:22" ht="14.25" x14ac:dyDescent="0.2">
      <c r="A11" s="19" t="s">
        <v>27</v>
      </c>
      <c r="B11" s="22">
        <v>35000000</v>
      </c>
      <c r="C11" s="22">
        <v>9500000</v>
      </c>
      <c r="D11" s="22">
        <v>7500000</v>
      </c>
      <c r="E11" s="22">
        <v>5000000</v>
      </c>
      <c r="F11" s="22">
        <v>6250583</v>
      </c>
      <c r="G11" s="22">
        <v>33698090</v>
      </c>
      <c r="H11" s="21" t="s">
        <v>29</v>
      </c>
      <c r="I11" s="12"/>
      <c r="P11" s="31"/>
      <c r="Q11" s="31"/>
      <c r="R11" s="31"/>
      <c r="S11" s="31"/>
      <c r="T11" s="31"/>
      <c r="U11" s="31"/>
      <c r="V11" s="31"/>
    </row>
    <row r="12" spans="1:22" ht="14.25" x14ac:dyDescent="0.2">
      <c r="A12" s="19" t="s">
        <v>233</v>
      </c>
      <c r="B12" s="22">
        <v>44100000</v>
      </c>
      <c r="C12" s="22">
        <v>23275000</v>
      </c>
      <c r="D12" s="22">
        <v>11250000</v>
      </c>
      <c r="E12" s="22" t="s">
        <v>28</v>
      </c>
      <c r="F12" s="22" t="s">
        <v>28</v>
      </c>
      <c r="G12" s="22" t="s">
        <v>28</v>
      </c>
      <c r="H12" s="21" t="s">
        <v>235</v>
      </c>
      <c r="P12" s="31"/>
      <c r="Q12" s="31"/>
      <c r="R12" s="31"/>
      <c r="S12" s="31"/>
      <c r="T12" s="31"/>
      <c r="U12" s="31"/>
      <c r="V12" s="31"/>
    </row>
    <row r="13" spans="1:22" ht="14.25" x14ac:dyDescent="0.2">
      <c r="A13" s="19" t="s">
        <v>30</v>
      </c>
      <c r="B13" s="23">
        <v>45657</v>
      </c>
      <c r="C13" s="23">
        <v>45657</v>
      </c>
      <c r="D13" s="23">
        <v>45657</v>
      </c>
      <c r="E13" s="23">
        <v>45657</v>
      </c>
      <c r="F13" s="23">
        <v>45657</v>
      </c>
      <c r="G13" s="23">
        <v>45657</v>
      </c>
      <c r="H13" s="21" t="s">
        <v>31</v>
      </c>
    </row>
    <row r="14" spans="1:22" ht="51" x14ac:dyDescent="0.2">
      <c r="A14" s="37" t="s">
        <v>236</v>
      </c>
      <c r="H14" s="36" t="s">
        <v>237</v>
      </c>
    </row>
    <row r="16" spans="1:22" ht="15" x14ac:dyDescent="0.2">
      <c r="A16" s="24" t="s">
        <v>32</v>
      </c>
      <c r="B16" s="25"/>
      <c r="C16" s="25"/>
      <c r="D16" s="25"/>
      <c r="E16" s="25"/>
      <c r="F16" s="25"/>
      <c r="G16" s="25"/>
      <c r="H16" s="26" t="s">
        <v>33</v>
      </c>
    </row>
    <row r="17" spans="1:8" ht="14.25" x14ac:dyDescent="0.2">
      <c r="A17" s="27" t="s">
        <v>34</v>
      </c>
      <c r="B17" s="28">
        <f>+B9*100/B11</f>
        <v>21.836091428571429</v>
      </c>
      <c r="C17" s="28">
        <f>+C9*100/C11</f>
        <v>6.5810000000000004</v>
      </c>
      <c r="D17" s="28">
        <f>+D9*100/D11</f>
        <v>9.8133333333333336E-2</v>
      </c>
      <c r="E17" s="28" t="s">
        <v>28</v>
      </c>
      <c r="F17" s="28" t="s">
        <v>28</v>
      </c>
      <c r="G17" s="28" t="s">
        <v>28</v>
      </c>
      <c r="H17" s="20" t="s">
        <v>35</v>
      </c>
    </row>
    <row r="18" spans="1:8" ht="14.25" x14ac:dyDescent="0.2">
      <c r="A18" s="19" t="s">
        <v>36</v>
      </c>
      <c r="B18" s="29">
        <f>+'Annual Financial Data'!B87/'Financial Ratios'!B11</f>
        <v>0.10243960000000001</v>
      </c>
      <c r="C18" s="29">
        <f>+'Annual Financial Data'!C87/'Financial Ratios'!C11</f>
        <v>0.32521621052631577</v>
      </c>
      <c r="D18" s="29">
        <f>+'Annual Financial Data'!D87/'Financial Ratios'!D11</f>
        <v>0.10953573333333333</v>
      </c>
      <c r="E18" s="29">
        <f>+'Annual Financial Data'!E87/'Financial Ratios'!E11</f>
        <v>-8.5479200000000005E-2</v>
      </c>
      <c r="F18" s="29">
        <f>+'Annual Financial Data'!F87/'Financial Ratios'!F11</f>
        <v>-0.10904134862300045</v>
      </c>
      <c r="G18" s="29">
        <f>+'Annual Financial Data'!G87/'Financial Ratios'!G11</f>
        <v>1.9303645992992481E-2</v>
      </c>
      <c r="H18" s="21" t="s">
        <v>37</v>
      </c>
    </row>
    <row r="19" spans="1:8" ht="14.25" x14ac:dyDescent="0.2">
      <c r="A19" s="19" t="s">
        <v>38</v>
      </c>
      <c r="B19" s="29">
        <f>+'Annual Financial Data'!B47/'Financial Ratios'!B11</f>
        <v>1.4037296285714285</v>
      </c>
      <c r="C19" s="29">
        <f>+'Annual Financial Data'!C47/'Financial Ratios'!C11</f>
        <v>3.2467996842105262</v>
      </c>
      <c r="D19" s="29">
        <f>+'Annual Financial Data'!D47/'Financial Ratios'!D11</f>
        <v>1.7385133333333334</v>
      </c>
      <c r="E19" s="29">
        <f>+'Annual Financial Data'!E47/'Financial Ratios'!E11</f>
        <v>-0.56133359999999999</v>
      </c>
      <c r="F19" s="29">
        <f>+'Annual Financial Data'!F47/'Financial Ratios'!F11</f>
        <v>-0.11819633464590423</v>
      </c>
      <c r="G19" s="29">
        <f>+'Annual Financial Data'!G47/'Financial Ratios'!G11</f>
        <v>0.16260319205035062</v>
      </c>
      <c r="H19" s="21" t="s">
        <v>39</v>
      </c>
    </row>
    <row r="20" spans="1:8" ht="14.25" x14ac:dyDescent="0.2">
      <c r="A20" s="19" t="s">
        <v>40</v>
      </c>
      <c r="B20" s="29">
        <f>+B12/'Annual Financial Data'!B87</f>
        <v>12.29993088610264</v>
      </c>
      <c r="C20" s="29">
        <f>+C12/'Annual Financial Data'!C87</f>
        <v>7.5334498118498656</v>
      </c>
      <c r="D20" s="29">
        <f>+D12/'Annual Financial Data'!D87</f>
        <v>13.694161296526675</v>
      </c>
      <c r="E20" s="29" t="s">
        <v>28</v>
      </c>
      <c r="F20" s="29" t="s">
        <v>28</v>
      </c>
      <c r="G20" s="29" t="s">
        <v>28</v>
      </c>
      <c r="H20" s="21" t="s">
        <v>41</v>
      </c>
    </row>
    <row r="21" spans="1:8" ht="14.25" x14ac:dyDescent="0.2">
      <c r="A21" s="19" t="s">
        <v>42</v>
      </c>
      <c r="B21" s="29">
        <f>+B12/'Annual Financial Data'!B47</f>
        <v>0.89760875196621603</v>
      </c>
      <c r="C21" s="29">
        <f>+C12/'Annual Financial Data'!C47</f>
        <v>0.75458920730914392</v>
      </c>
      <c r="D21" s="29">
        <f>+D12/'Annual Financial Data'!D47</f>
        <v>0.86280615238307057</v>
      </c>
      <c r="E21" s="29" t="s">
        <v>28</v>
      </c>
      <c r="F21" s="29" t="s">
        <v>28</v>
      </c>
      <c r="G21" s="29" t="s">
        <v>28</v>
      </c>
      <c r="H21" s="21" t="s">
        <v>43</v>
      </c>
    </row>
    <row r="22" spans="1:8" x14ac:dyDescent="0.2">
      <c r="B22" s="30"/>
      <c r="C22" s="30"/>
      <c r="D22" s="30"/>
      <c r="E22" s="30"/>
      <c r="F22" s="30"/>
      <c r="G22" s="30"/>
    </row>
    <row r="23" spans="1:8" ht="14.25" x14ac:dyDescent="0.2">
      <c r="A23" s="19" t="s">
        <v>44</v>
      </c>
      <c r="B23" s="29">
        <f>+'Annual Financial Data'!B71*100/'Annual Financial Data'!B69</f>
        <v>41.049024371997831</v>
      </c>
      <c r="C23" s="29">
        <f>+'Annual Financial Data'!C71*100/'Annual Financial Data'!C69</f>
        <v>55.635282737136045</v>
      </c>
      <c r="D23" s="29">
        <f>+'Annual Financial Data'!D71*100/'Annual Financial Data'!D69</f>
        <v>47.030089350387428</v>
      </c>
      <c r="E23" s="29">
        <f>+'Annual Financial Data'!E71*100/'Annual Financial Data'!E69</f>
        <v>-3.7152998790047422</v>
      </c>
      <c r="F23" s="29">
        <f>+'Annual Financial Data'!F71*100/'Annual Financial Data'!F69</f>
        <v>33.33956973769628</v>
      </c>
      <c r="G23" s="29">
        <f>+'Annual Financial Data'!G71*100/'Annual Financial Data'!G69</f>
        <v>45.798625379425992</v>
      </c>
      <c r="H23" s="21" t="s">
        <v>45</v>
      </c>
    </row>
    <row r="24" spans="1:8" ht="14.25" x14ac:dyDescent="0.2">
      <c r="A24" s="19" t="s">
        <v>46</v>
      </c>
      <c r="B24" s="29">
        <f>+('Annual Financial Data'!B83+'Annual Financial Data'!B80)*100/'Annual Financial Data'!B69</f>
        <v>9.9227159814010246</v>
      </c>
      <c r="C24" s="29">
        <f>+('Annual Financial Data'!C83+'Annual Financial Data'!C80)*100/'Annual Financial Data'!C69</f>
        <v>22.089245167487231</v>
      </c>
      <c r="D24" s="29">
        <f>+('Annual Financial Data'!D83+'Annual Financial Data'!D80)*100/'Annual Financial Data'!D69</f>
        <v>15.907091939497874</v>
      </c>
      <c r="E24" s="29">
        <f>+('Annual Financial Data'!E83+'Annual Financial Data'!E80)*100/'Annual Financial Data'!E69</f>
        <v>-245.08478269595784</v>
      </c>
      <c r="F24" s="29">
        <f>+('Annual Financial Data'!F83+'Annual Financial Data'!F80)*100/'Annual Financial Data'!F69</f>
        <v>-8.1269074304507729</v>
      </c>
      <c r="G24" s="29">
        <f>+('Annual Financial Data'!G83+'Annual Financial Data'!G80)*100/'Annual Financial Data'!G69</f>
        <v>8.1397082237082028</v>
      </c>
      <c r="H24" s="21" t="s">
        <v>47</v>
      </c>
    </row>
    <row r="25" spans="1:8" ht="14.25" x14ac:dyDescent="0.2">
      <c r="A25" s="19" t="s">
        <v>48</v>
      </c>
      <c r="B25" s="29">
        <f>+'Annual Financial Data'!B86*100/'Annual Financial Data'!B69</f>
        <v>4.574454405264694</v>
      </c>
      <c r="C25" s="29">
        <f>+'Annual Financial Data'!C86*100/'Annual Financial Data'!C69</f>
        <v>18.490749131273166</v>
      </c>
      <c r="D25" s="29">
        <f>+'Annual Financial Data'!D86*100/'Annual Financial Data'!D69</f>
        <v>9.3754169058971843</v>
      </c>
      <c r="E25" s="29">
        <f>+'Annual Financial Data'!E86*100/'Annual Financial Data'!E69</f>
        <v>-245.08478269595784</v>
      </c>
      <c r="F25" s="29">
        <f>+'Annual Financial Data'!F86*100/'Annual Financial Data'!F69</f>
        <v>-18.780082155213176</v>
      </c>
      <c r="G25" s="29">
        <f>+'Annual Financial Data'!G86*100/'Annual Financial Data'!G69</f>
        <v>3.8007292331903684</v>
      </c>
      <c r="H25" s="21" t="s">
        <v>63</v>
      </c>
    </row>
    <row r="26" spans="1:8" ht="14.25" x14ac:dyDescent="0.2">
      <c r="A26" s="19" t="s">
        <v>49</v>
      </c>
      <c r="B26" s="29">
        <f>+'Annual Financial Data'!B86*100/'Annual Financial Data'!B35</f>
        <v>2.9909170451029854</v>
      </c>
      <c r="C26" s="29">
        <f>+'Annual Financial Data'!C86*100/'Annual Financial Data'!C35</f>
        <v>8.2395014664696156</v>
      </c>
      <c r="D26" s="29">
        <f>+'Annual Financial Data'!D86*100/'Annual Financial Data'!D35</f>
        <v>4.9290256852710561</v>
      </c>
      <c r="E26" s="29">
        <f>+'Annual Financial Data'!E86*100/'Annual Financial Data'!E35</f>
        <v>-9.236936334133846</v>
      </c>
      <c r="F26" s="29">
        <f>+'Annual Financial Data'!F86*100/'Annual Financial Data'!F35</f>
        <v>-8.646211076180359</v>
      </c>
      <c r="G26" s="29">
        <f>+'Annual Financial Data'!G86*100/'Annual Financial Data'!G35</f>
        <v>1.3278591971971363</v>
      </c>
      <c r="H26" s="21" t="s">
        <v>50</v>
      </c>
    </row>
    <row r="27" spans="1:8" ht="14.25" x14ac:dyDescent="0.2">
      <c r="A27" s="19" t="s">
        <v>51</v>
      </c>
      <c r="B27" s="29">
        <f>+'Annual Financial Data'!B87*100/'Annual Financial Data'!B47</f>
        <v>7.2976731355490783</v>
      </c>
      <c r="C27" s="29">
        <f>+'Annual Financial Data'!C87*100/'Annual Financial Data'!C47</f>
        <v>10.016516020617809</v>
      </c>
      <c r="D27" s="29">
        <f>+'Annual Financial Data'!D87*100/'Annual Financial Data'!D47</f>
        <v>6.3005403083860925</v>
      </c>
      <c r="E27" s="29" t="s">
        <v>28</v>
      </c>
      <c r="F27" s="29" t="s">
        <v>28</v>
      </c>
      <c r="G27" s="29">
        <f>+'Annual Financial Data'!G87*100/'Annual Financial Data'!G47</f>
        <v>11.871627948739802</v>
      </c>
      <c r="H27" s="21" t="s">
        <v>52</v>
      </c>
    </row>
    <row r="28" spans="1:8" x14ac:dyDescent="0.2">
      <c r="B28" s="30"/>
      <c r="C28" s="30"/>
      <c r="D28" s="30"/>
      <c r="E28" s="30"/>
      <c r="F28" s="30"/>
      <c r="G28" s="30"/>
    </row>
    <row r="29" spans="1:8" ht="14.25" x14ac:dyDescent="0.2">
      <c r="A29" s="19" t="s">
        <v>53</v>
      </c>
      <c r="B29" s="29">
        <f>+'Annual Financial Data'!B65*100/'Annual Financial Data'!B35</f>
        <v>59.969729121521624</v>
      </c>
      <c r="C29" s="29">
        <f>+'Annual Financial Data'!C65*100/'Annual Financial Data'!C35</f>
        <v>17.740844725755142</v>
      </c>
      <c r="D29" s="29">
        <f>+'Annual Financial Data'!D65*100/'Annual Financial Data'!D35</f>
        <v>21.768206470951935</v>
      </c>
      <c r="E29" s="29">
        <f>+'Annual Financial Data'!E65*100/'Annual Financial Data'!E35</f>
        <v>160.65806331142727</v>
      </c>
      <c r="F29" s="29">
        <f>+'Annual Financial Data'!F65*100/'Annual Financial Data'!F35</f>
        <v>109.37213699834756</v>
      </c>
      <c r="G29" s="29">
        <f>+'Annual Financial Data'!G65*100/'Annual Financial Data'!G35</f>
        <v>88.349153512187428</v>
      </c>
      <c r="H29" s="21" t="s">
        <v>54</v>
      </c>
    </row>
    <row r="30" spans="1:8" ht="14.25" x14ac:dyDescent="0.2">
      <c r="A30" s="19" t="s">
        <v>55</v>
      </c>
      <c r="B30" s="29">
        <f>+('Annual Financial Data'!B47+'Annual Financial Data'!B48)*100/'Annual Financial Data'!B35</f>
        <v>40.030270878478376</v>
      </c>
      <c r="C30" s="29">
        <f>+('Annual Financial Data'!C47+'Annual Financial Data'!C48)*100/'Annual Financial Data'!C35</f>
        <v>82.259155274244861</v>
      </c>
      <c r="D30" s="29">
        <f>+('Annual Financial Data'!D47+'Annual Financial Data'!D48)*100/'Annual Financial Data'!D35</f>
        <v>78.231793529048062</v>
      </c>
      <c r="E30" s="29">
        <f>+('Annual Financial Data'!E47+'Annual Financial Data'!E48)*100/'Annual Financial Data'!E35</f>
        <v>-60.658063311427284</v>
      </c>
      <c r="F30" s="29">
        <f>+('Annual Financial Data'!F47+'Annual Financial Data'!F48)*100/'Annual Financial Data'!F35</f>
        <v>-9.3721369983475622</v>
      </c>
      <c r="G30" s="29">
        <f>+('Annual Financial Data'!G47+'Annual Financial Data'!G48)*100/'Annual Financial Data'!G35</f>
        <v>11.650846487812569</v>
      </c>
      <c r="H30" s="21" t="s">
        <v>56</v>
      </c>
    </row>
    <row r="31" spans="1:8" ht="14.25" x14ac:dyDescent="0.2">
      <c r="A31" s="19" t="s">
        <v>57</v>
      </c>
      <c r="B31" s="29">
        <f>('Annual Financial Data'!B83+'Annual Financial Data'!B80)/'Annual Financial Data'!B80</f>
        <v>2.040036519318897</v>
      </c>
      <c r="C31" s="29">
        <f>('Annual Financial Data'!C83+'Annual Financial Data'!C80)/'Annual Financial Data'!C80</f>
        <v>24.137797077943311</v>
      </c>
      <c r="D31" s="29">
        <f>('Annual Financial Data'!D83+'Annual Financial Data'!D80)/'Annual Financial Data'!D80</f>
        <v>3.9422181117795296</v>
      </c>
      <c r="E31" s="29" t="s">
        <v>28</v>
      </c>
      <c r="F31" s="29">
        <f>('Annual Financial Data'!F83+'Annual Financial Data'!F80)/'Annual Financial Data'!F80</f>
        <v>-0.76286249314586629</v>
      </c>
      <c r="G31" s="29">
        <f>('Annual Financial Data'!G83+'Annual Financial Data'!G80)/'Annual Financial Data'!G80</f>
        <v>3.4920413640468588</v>
      </c>
      <c r="H31" s="21" t="s">
        <v>64</v>
      </c>
    </row>
    <row r="32" spans="1:8" x14ac:dyDescent="0.2">
      <c r="B32" s="30"/>
      <c r="C32" s="30"/>
      <c r="D32" s="30"/>
      <c r="E32" s="30"/>
      <c r="F32" s="30"/>
      <c r="G32" s="30"/>
    </row>
    <row r="33" spans="1:8" ht="14.25" x14ac:dyDescent="0.2">
      <c r="A33" s="19" t="s">
        <v>58</v>
      </c>
      <c r="B33" s="29">
        <f>+'Annual Financial Data'!B69/'Annual Financial Data'!B35</f>
        <v>0.65383033256616763</v>
      </c>
      <c r="C33" s="29">
        <f>+'Annual Financial Data'!C69/'Annual Financial Data'!C35</f>
        <v>0.44560127921124909</v>
      </c>
      <c r="D33" s="29">
        <f>+'Annual Financial Data'!D69/'Annual Financial Data'!D35</f>
        <v>0.52573936015268541</v>
      </c>
      <c r="E33" s="29">
        <f>+'Annual Financial Data'!E69/'Annual Financial Data'!E35</f>
        <v>3.7688738699019154E-2</v>
      </c>
      <c r="F33" s="29">
        <f>+'Annual Financial Data'!F69/'Annual Financial Data'!F35</f>
        <v>0.4603926119556539</v>
      </c>
      <c r="G33" s="29">
        <f>+'Annual Financial Data'!G69/'Annual Financial Data'!G35</f>
        <v>0.3493695856051599</v>
      </c>
      <c r="H33" s="21" t="s">
        <v>65</v>
      </c>
    </row>
    <row r="34" spans="1:8" ht="14.25" x14ac:dyDescent="0.2">
      <c r="A34" s="19" t="s">
        <v>59</v>
      </c>
      <c r="B34" s="29">
        <f>+'Annual Financial Data'!B69/('Annual Financial Data'!B14+'Annual Financial Data'!B15)</f>
        <v>2.6127701103856005</v>
      </c>
      <c r="C34" s="29">
        <f>+'Annual Financial Data'!C69/('Annual Financial Data'!C14+'Annual Financial Data'!C15)</f>
        <v>1.2382634834912993</v>
      </c>
      <c r="D34" s="29">
        <f>+'Annual Financial Data'!D69/('Annual Financial Data'!D14+'Annual Financial Data'!D15)</f>
        <v>3.0412799903372858</v>
      </c>
      <c r="E34" s="29">
        <f>+'Annual Financial Data'!E69/('Annual Financial Data'!E14+'Annual Financial Data'!E15)</f>
        <v>3.9231111870995608E-2</v>
      </c>
      <c r="F34" s="29">
        <f>+'Annual Financial Data'!F69/('Annual Financial Data'!F14+'Annual Financial Data'!F15)</f>
        <v>0.73672496490169637</v>
      </c>
      <c r="G34" s="29">
        <f>+'Annual Financial Data'!G69/('Annual Financial Data'!G14+'Annual Financial Data'!G15)</f>
        <v>0.95370919710139368</v>
      </c>
      <c r="H34" s="21" t="s">
        <v>66</v>
      </c>
    </row>
    <row r="35" spans="1:8" ht="14.25" x14ac:dyDescent="0.2">
      <c r="A35" s="19" t="s">
        <v>60</v>
      </c>
      <c r="B35" s="29">
        <f>+'Annual Financial Data'!B69/'Financial Ratios'!B38</f>
        <v>8.1545660651037952</v>
      </c>
      <c r="C35" s="29">
        <f>+'Annual Financial Data'!C69/'Financial Ratios'!C38</f>
        <v>0.81716803161732898</v>
      </c>
      <c r="D35" s="29">
        <f>+'Annual Financial Data'!D69/'Financial Ratios'!D38</f>
        <v>1.1768502232699267</v>
      </c>
      <c r="E35" s="29">
        <f>+'Annual Financial Data'!E69/'Financial Ratios'!E38</f>
        <v>-6.4282199249124997E-2</v>
      </c>
      <c r="F35" s="29">
        <f>+'Annual Financial Data'!F69/'Financial Ratios'!F38</f>
        <v>-0.9766540786941591</v>
      </c>
      <c r="G35" s="29">
        <f>+'Annual Financial Data'!G69/'Financial Ratios'!G38</f>
        <v>4.1135073364497945</v>
      </c>
      <c r="H35" s="21" t="s">
        <v>67</v>
      </c>
    </row>
    <row r="36" spans="1:8" x14ac:dyDescent="0.2">
      <c r="B36" s="30"/>
      <c r="C36" s="30"/>
      <c r="D36" s="30"/>
      <c r="E36" s="30"/>
      <c r="F36" s="30"/>
      <c r="G36" s="30"/>
    </row>
    <row r="37" spans="1:8" ht="14.25" x14ac:dyDescent="0.2">
      <c r="A37" s="19" t="s">
        <v>61</v>
      </c>
      <c r="B37" s="29">
        <f>+'Annual Financial Data'!B34/'Annual Financial Data'!B64</f>
        <v>1.135064988488411</v>
      </c>
      <c r="C37" s="29">
        <f>+'Annual Financial Data'!C34/'Annual Financial Data'!C64</f>
        <v>7.0828377352832588</v>
      </c>
      <c r="D37" s="29">
        <f>+'Annual Financial Data'!D34/'Annual Financial Data'!D64</f>
        <v>3.6687637234035688</v>
      </c>
      <c r="E37" s="29">
        <f>+'Annual Financial Data'!E34/'Annual Financial Data'!E64</f>
        <v>6.1044149184342818E-2</v>
      </c>
      <c r="F37" s="29">
        <f>+'Annual Financial Data'!F34/'Annual Financial Data'!F64</f>
        <v>0.44224798027745155</v>
      </c>
      <c r="G37" s="29">
        <f>+'Annual Financial Data'!G34/'Annual Financial Data'!G64</f>
        <v>1.2176136284619656</v>
      </c>
      <c r="H37" s="21" t="s">
        <v>68</v>
      </c>
    </row>
    <row r="38" spans="1:8" ht="14.25" x14ac:dyDescent="0.2">
      <c r="A38" s="19" t="s">
        <v>62</v>
      </c>
      <c r="B38" s="22">
        <f>+'Annual Financial Data'!B34-'Annual Financial Data'!B64</f>
        <v>9955180</v>
      </c>
      <c r="C38" s="22">
        <f>+'Annual Financial Data'!C34-'Annual Financial Data'!C64</f>
        <v>20447015</v>
      </c>
      <c r="D38" s="22">
        <f>+'Annual Financial Data'!D34-'Annual Financial Data'!D64</f>
        <v>7445696</v>
      </c>
      <c r="E38" s="22">
        <f>+'Annual Financial Data'!E34-'Annual Financial Data'!E64</f>
        <v>-2712835</v>
      </c>
      <c r="F38" s="22">
        <f>+'Annual Financial Data'!F34-'Annual Financial Data'!F64</f>
        <v>-3715981</v>
      </c>
      <c r="G38" s="22">
        <f>+'Annual Financial Data'!G34-'Annual Financial Data'!G64</f>
        <v>4099735</v>
      </c>
      <c r="H38" s="21" t="s">
        <v>69</v>
      </c>
    </row>
  </sheetData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Annual Financial Data</vt:lpstr>
      <vt:lpstr>Financial Ratios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nagham</dc:creator>
  <cp:lastModifiedBy>Tala</cp:lastModifiedBy>
  <cp:lastPrinted>2025-07-15T11:36:25Z</cp:lastPrinted>
  <dcterms:created xsi:type="dcterms:W3CDTF">2023-07-17T12:35:46Z</dcterms:created>
  <dcterms:modified xsi:type="dcterms:W3CDTF">2025-07-23T06:24:15Z</dcterms:modified>
</cp:coreProperties>
</file>